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Як_користуватися" sheetId="1" state="visible" r:id="rId3"/>
    <sheet name="A1_Контекст" sheetId="2" state="visible" r:id="rId4"/>
    <sheet name="A2_H1_Біль" sheetId="3" state="visible" r:id="rId5"/>
    <sheet name="A3_H2_Точки" sheetId="4" state="visible" r:id="rId6"/>
    <sheet name="A4_H3_Результати" sheetId="5" state="visible" r:id="rId7"/>
    <sheet name="A5_H4_Процеси" sheetId="6" state="visible" r:id="rId8"/>
    <sheet name="A6_H5_Підтримка" sheetId="7" state="visible" r:id="rId9"/>
    <sheet name="A7_H6_Виконання" sheetId="8" state="visible" r:id="rId10"/>
    <sheet name="A8_H7_Структура" sheetId="9" state="visible" r:id="rId11"/>
    <sheet name="A9_Контроль" sheetId="10" state="visible" r:id="rId12"/>
    <sheet name="A10_Карта" sheetId="11" state="visible" r:id="rId13"/>
    <sheet name="A11_Модель" sheetId="12" state="visible" r:id="rId14"/>
    <sheet name="A12_90_днів" sheetId="13" state="visible" r:id="rId15"/>
    <sheet name="Зведення" sheetId="14" state="visible" r:id="rId16"/>
    <sheet name="Списки" sheetId="15" state="visible" r:id="rId1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<sst xmlns="http://schemas.openxmlformats.org/spreadsheetml/2006/main" count="630" uniqueCount="525">
  <si>
    <t xml:space="preserve">7 горизонтів бізнесу</t>
  </si>
  <si>
    <t xml:space="preserve">Шаблони та робочі аркуші — Додаток A</t>
  </si>
  <si>
    <t xml:space="preserve">7horizonsframework.com/worksheets</t>
  </si>
  <si>
    <t xml:space="preserve">Два правила перед початком роботи</t>
  </si>
  <si>
    <t xml:space="preserve">• Правило перше: один клієнтський сегмент за раз. Не «всі клієнти» — той сегмент, втрата якого вдарила б найсильніше.</t>
  </si>
  <si>
    <t xml:space="preserve">• Правило друге: від 30 хвилин до двох годин на шаблон. Менше — ви пишете гасла. Більше — ви зайшли надто глибоко, поки структура ще нестабільна.</t>
  </si>
  <si>
    <t xml:space="preserve">Рекомендований порядок: матриця контексту → H1 → H2 → H3 → H4 → H5 → H6 → H7 → односторінкова карта.</t>
  </si>
  <si>
    <t xml:space="preserve">Як читати цю книгу аркушів</t>
  </si>
  <si>
    <t xml:space="preserve">• Жовті клітинки — заповнюєте ви. Сірі — рахуються самі, поверх них не пишемо.</t>
  </si>
  <si>
    <t xml:space="preserve">• Рядок із позначкою ПРИКЛАД — зразок із книги. Перезапишіть його своїм першим пунктом.</t>
  </si>
  <si>
    <t xml:space="preserve">• Клітинки зі стрілкою випадного списку приймають лише значення зі списку. Списки — на аркуші «Списки».</t>
  </si>
  <si>
    <t xml:space="preserve">• Аркуші пов’язані: те, що ви вписали в A2, з’являється у випадних списках A3 і далі ланцюжком.</t>
  </si>
  <si>
    <t xml:space="preserve">• Аркуш «Зведення» рахує, чого бракує. Відкривайте його після кожного заходу.</t>
  </si>
  <si>
    <t xml:space="preserve">A1. Матриця контексту</t>
  </si>
  <si>
    <t xml:space="preserve">A2. Горизонт 1 — Карта болю клієнта</t>
  </si>
  <si>
    <t xml:space="preserve">A3. Горизонт 2 — Карта точок контакту</t>
  </si>
  <si>
    <t xml:space="preserve">A4. Горизонт 3 — Результати та аудит обіцянок</t>
  </si>
  <si>
    <t xml:space="preserve">A5. Горизонт 4 — Аркуш ключових процесів</t>
  </si>
  <si>
    <t xml:space="preserve">A6. Горизонт 5 — Аудит підтримувальних процесів</t>
  </si>
  <si>
    <t xml:space="preserve">A7. Горизонт 6 — Аркуш рішень щодо способу виконання</t>
  </si>
  <si>
    <t xml:space="preserve">A8. Горизонт 7 — Аркуш виведення оргструктури</t>
  </si>
  <si>
    <t xml:space="preserve">A9. Чекліст контрольних точок якості</t>
  </si>
  <si>
    <t xml:space="preserve">A10. Односторінкова карта бізнесу</t>
  </si>
  <si>
    <t xml:space="preserve">A11. Операційна модель 2×2</t>
  </si>
  <si>
    <t xml:space="preserve">A12. Перші 90 днів — пріоритети впровадження</t>
  </si>
  <si>
    <t xml:space="preserve">Навіщо: Визначити, де ви реально перебуваєте, перш ніж застосовувати будь-яку методику, практику чи пораду — включно з тими, що в цій книзі.</t>
  </si>
  <si>
    <t xml:space="preserve">Коли заповнювати: До всього іншого. Ваша позиція за цими трьома осями визначає, які частини книги термінові, а які можуть зачекати.</t>
  </si>
  <si>
    <t xml:space="preserve">Основна таблиця</t>
  </si>
  <si>
    <t xml:space="preserve">Вісь</t>
  </si>
  <si>
    <t xml:space="preserve">Стадія (1–5)</t>
  </si>
  <si>
    <t xml:space="preserve">Назва стадії</t>
  </si>
  <si>
    <t xml:space="preserve">Докази</t>
  </si>
  <si>
    <t xml:space="preserve">Що зламається, якщо діяти на стадію вперед</t>
  </si>
  <si>
    <t xml:space="preserve">Зрілість продукту</t>
  </si>
  <si>
    <t xml:space="preserve">Зрілість компанії</t>
  </si>
  <si>
    <t xml:space="preserve">Зрілість ринку</t>
  </si>
  <si>
    <t xml:space="preserve">Розрив між продуктом і компанією (у стадіях)</t>
  </si>
  <si>
    <t xml:space="preserve">Патерни розсинхрону</t>
  </si>
  <si>
    <t xml:space="preserve">Продукт на 3–5, компанія на 1–2: продаєте відтворюваний продукт, але не можете постачати його в масштабі</t>
  </si>
  <si>
    <t xml:space="preserve">Компанія на 4–5, продукт на 1–2: вибудували процеси під продукт, який ще не знайшов ринок</t>
  </si>
  <si>
    <t xml:space="preserve">Ринок на 3–5, позиціонування продукту все ще як на 1: пояснюєте клієнтам, які вже купили в когось іншого</t>
  </si>
  <si>
    <t xml:space="preserve">Ринок на 2 (Прірва), продукт на 2: найчастіше місце, де все зупиняється</t>
  </si>
  <si>
    <t xml:space="preserve">Три запитання перед заповненням</t>
  </si>
  <si>
    <t xml:space="preserve">• Ваш основний продукт ще доводить, що розв’язує реальну проблему, — чи клієнти вже купують і повертаються без переконування?</t>
  </si>
  <si>
    <t xml:space="preserve">• Якщо ви зникнете на місяць, виручка втримається чи впаде?</t>
  </si>
  <si>
    <t xml:space="preserve">• Коли на ваш ринок виходить новий конкурент, клієнти це помічають — чи залишаються, тому що перемикатися незручно?</t>
  </si>
  <si>
    <t xml:space="preserve">Як виглядає корисна відповідь: не «ми приблизно на середній стадії», а «продукт захищений і добре продається (4), але тримаємося ми на засновникові й трьох ключових людях (2) — саме цей розрив у дві стадії пояснює, чому ми не можемо масштабувати продажі».</t>
  </si>
  <si>
    <t xml:space="preserve">Навіщо: Описати реальну територію, якою рухається клієнт — від моменту, коли проблема стала незаперечною, до моменту, коли він живе з рішенням. Не вашу воронку продажів. Його світ.</t>
  </si>
  <si>
    <t xml:space="preserve">Коли заповнювати: До проєктування будь-якої точки контакту, до написання маркетингових текстів, до рішень про наймання.</t>
  </si>
  <si>
    <t xml:space="preserve">Сегмент клієнта</t>
  </si>
  <si>
    <t xml:space="preserve">Конкретний біль</t>
  </si>
  <si>
    <t xml:space="preserve">Що зробило біль терміновим</t>
  </si>
  <si>
    <t xml:space="preserve">Що пробував раніше</t>
  </si>
  <si>
    <t xml:space="preserve">Чому не спрацювало</t>
  </si>
  <si>
    <t xml:space="preserve">Серйозність (1–5)</t>
  </si>
  <si>
    <t xml:space="preserve">Частота</t>
  </si>
  <si>
    <t xml:space="preserve">Найсильніший тип доказу</t>
  </si>
  <si>
    <t xml:space="preserve">Чи платить ринок за розв’язання цього болю?</t>
  </si>
  <si>
    <t xml:space="preserve">Статус</t>
  </si>
  <si>
    <t xml:space="preserve">Директор із персоналу, 200–500 осіб</t>
  </si>
  <si>
    <t xml:space="preserve">Річна атестація — чотири дні листування</t>
  </si>
  <si>
    <t xml:space="preserve">Генеральний директор сказав «полагодь це» на четвертий рік</t>
  </si>
  <si>
    <t xml:space="preserve">Google Sheets і поштові ланцюжки</t>
  </si>
  <si>
    <t xml:space="preserve">Немає відповідальності, хаос версій</t>
  </si>
  <si>
    <t xml:space="preserve">Раз на рік, накопичується</t>
  </si>
  <si>
    <t xml:space="preserve">3 інтерв’ю, 12 відгуків на G2 про хаос атестації</t>
  </si>
  <si>
    <t xml:space="preserve">Інтерв’ю з клієнтами</t>
  </si>
  <si>
    <t xml:space="preserve">так</t>
  </si>
  <si>
    <t xml:space="preserve">ПРИКЛАД — перезапишіть</t>
  </si>
  <si>
    <t xml:space="preserve">Точки входу — як часто кожна спрацьовує у вашому випадку?</t>
  </si>
  <si>
    <t xml:space="preserve">Точка входу</t>
  </si>
  <si>
    <t xml:space="preserve">Куди потрапляє клієнт</t>
  </si>
  <si>
    <t xml:space="preserve">Як часто (%)</t>
  </si>
  <si>
    <t xml:space="preserve">Самостійний пошук / вивчення</t>
  </si>
  <si>
    <t xml:space="preserve">Крок 1–2: знає про проблему, не знає про категорію рішення</t>
  </si>
  <si>
    <t xml:space="preserve">Рекомендація від людини, якій довіряють</t>
  </si>
  <si>
    <t xml:space="preserve">Крок 3: часто вже визначився з категорією</t>
  </si>
  <si>
    <t xml:space="preserve">Провал альтернативи (перемикання)</t>
  </si>
  <si>
    <t xml:space="preserve">Крок 1 або 3: обпікся, налаштований скептично</t>
  </si>
  <si>
    <t xml:space="preserve">Дедлайн через регуляторні вимоги</t>
  </si>
  <si>
    <t xml:space="preserve">Крок 3: змушений, не обирає</t>
  </si>
  <si>
    <t xml:space="preserve">Відхід конкурента або його провал</t>
  </si>
  <si>
    <t xml:space="preserve">Крок 3: терміновість, швидке порівняння</t>
  </si>
  <si>
    <t xml:space="preserve">Ваша точка входу:</t>
  </si>
  <si>
    <t xml:space="preserve">Альтернатива «нічого не змінювати» — заповнюється завжди</t>
  </si>
  <si>
    <t xml:space="preserve">Сегмент</t>
  </si>
  <si>
    <t xml:space="preserve">Чому «нічого не змінювати» перемагає</t>
  </si>
  <si>
    <t xml:space="preserve">Що це змінило б?</t>
  </si>
  <si>
    <t xml:space="preserve">Як часто ви програєте саме цій альтернативі (%)</t>
  </si>
  <si>
    <t xml:space="preserve">Навіщо: Описати кожне місце, де клієнт взаємодіє з будь-ким щодо своєї проблеми — включно з тими, які ви не контролюєте, і тими, про які поки не знаєте.</t>
  </si>
  <si>
    <t xml:space="preserve">Коли заповнювати: Після H1. Кожен рядок має чіплятися до конкретного болю з A2.</t>
  </si>
  <si>
    <t xml:space="preserve">Точка контакту</t>
  </si>
  <si>
    <t xml:space="preserve">Тип володіння</t>
  </si>
  <si>
    <t xml:space="preserve">Який біль H1 обслуговує</t>
  </si>
  <si>
    <t xml:space="preserve">Крок клієнтського шляху</t>
  </si>
  <si>
    <t xml:space="preserve">Що очікує клієнт тут</t>
  </si>
  <si>
    <t xml:space="preserve">Тип розриву</t>
  </si>
  <si>
    <t xml:space="preserve">Хто володіє</t>
  </si>
  <si>
    <t xml:space="preserve">Вимірюваний результат</t>
  </si>
  <si>
    <t xml:space="preserve">Пріоритет</t>
  </si>
  <si>
    <t xml:space="preserve">Сторінка порівняння, включно з випадками, коли ми — неправильний вибір</t>
  </si>
  <si>
    <t xml:space="preserve">власні</t>
  </si>
  <si>
    <t xml:space="preserve">Крок 2 — Дослідження варіантів</t>
  </si>
  <si>
    <t xml:space="preserve">Чесний спосіб обрати обладнання такого типу</t>
  </si>
  <si>
    <t xml:space="preserve">діра</t>
  </si>
  <si>
    <t xml:space="preserve">Керівник маркетингу</t>
  </si>
  <si>
    <t xml:space="preserve">Час на сторінці &gt; 3 хв, заявки на демо</t>
  </si>
  <si>
    <t xml:space="preserve">• Діра: у клієнта є потреба на цьому кроці, і жодна точка контакту її не закриває. Він знаходить відповідь в іншому місці або не рухається далі.</t>
  </si>
  <si>
    <t xml:space="preserve">• Невідповідність: точка контакту є, але стоїть не на тому кроці. Продуктове демо людям, які ще не вирішили, чи потрібна їм ваша категорія.</t>
  </si>
  <si>
    <t xml:space="preserve">• Тертя: крок правильний, але ціна входу занадто висока — обов’язкова форма, обов’язковий дзвінок, повільна відповідь.</t>
  </si>
  <si>
    <t xml:space="preserve">• Пріоритет: спочатку діри, потім невідповідності, потім тертя.</t>
  </si>
  <si>
    <t xml:space="preserve">Перевірка на чесність — частка точок контакту з типом «власні»</t>
  </si>
  <si>
    <t xml:space="preserve">Вище 70%: ви малюєте карту своїх каналів, а не територію, якою ходить клієнт.</t>
  </si>
  <si>
    <t xml:space="preserve">Навіщо: Точно визначити, що ви постачаєте в кожній точці контакту, і перевірити, що кожна обіцянка на H2 має результат — а кожен результат закриває реальну потребу клієнта.</t>
  </si>
  <si>
    <t xml:space="preserve">Коли заповнювати: Після H2. Кожен рядок має посилатися на точку контакту з A3.</t>
  </si>
  <si>
    <t xml:space="preserve">Точка контакту (з H2)</t>
  </si>
  <si>
    <t xml:space="preserve">Результат</t>
  </si>
  <si>
    <t xml:space="preserve">Тип</t>
  </si>
  <si>
    <t xml:space="preserve">Обіцянка</t>
  </si>
  <si>
    <t xml:space="preserve">Критерії приймання</t>
  </si>
  <si>
    <t xml:space="preserve">Рівень сервісу / строки</t>
  </si>
  <si>
    <t xml:space="preserve">Власник</t>
  </si>
  <si>
    <t xml:space="preserve">Статус контрольної точки якості</t>
  </si>
  <si>
    <t xml:space="preserve">Перевірка зв’язку</t>
  </si>
  <si>
    <t xml:space="preserve">Комерційна пропозиція з точним кошторисом</t>
  </si>
  <si>
    <t xml:space="preserve">консультація</t>
  </si>
  <si>
    <t xml:space="preserve">Кошторис за 4 години</t>
  </si>
  <si>
    <t xml:space="preserve">Порядковий кошторис, названі всі разові й регулярні витрати</t>
  </si>
  <si>
    <t xml:space="preserve">4 робочі години</t>
  </si>
  <si>
    <t xml:space="preserve">Директор із продажів</t>
  </si>
  <si>
    <t xml:space="preserve">придатний</t>
  </si>
  <si>
    <t xml:space="preserve">Результати-сироти дорогі. Класика: щомісячний звіт на прохання менеджера, який пішов три роки тому. Клієнт його не відкриває. 40 годин на місяць.</t>
  </si>
  <si>
    <t xml:space="preserve">Аудит обіцянок — H2 → H3: для кожної точки контакту, де дано обіцянку, чи є відповідний результат?</t>
  </si>
  <si>
    <t xml:space="preserve">Відповідний результат</t>
  </si>
  <si>
    <t xml:space="preserve">Навіщо: Описати лише процеси, які напряму створюють результати з H3. Не «описати всі бізнес-процеси» — лише ті, без яких конкретний результат не з’явиться.</t>
  </si>
  <si>
    <t xml:space="preserve">Коли заповнювати: Після H3. Відштовхуйтеся від результатів з A4 — це і є ваше завдання.</t>
  </si>
  <si>
    <t xml:space="preserve">Процес</t>
  </si>
  <si>
    <t xml:space="preserve">Який результат H3 створює?</t>
  </si>
  <si>
    <t xml:space="preserve">Входи</t>
  </si>
  <si>
    <t xml:space="preserve">Виходи</t>
  </si>
  <si>
    <t xml:space="preserve">Хто споживає результат</t>
  </si>
  <si>
    <t xml:space="preserve">Типовий час циклу</t>
  </si>
  <si>
    <t xml:space="preserve">Рівень сервісу</t>
  </si>
  <si>
    <t xml:space="preserve">Вхідні зв’язки</t>
  </si>
  <si>
    <t xml:space="preserve">Вихідні зв’язки</t>
  </si>
  <si>
    <t xml:space="preserve">Єдина точка відмови?</t>
  </si>
  <si>
    <t xml:space="preserve">Ризик вузького місця</t>
  </si>
  <si>
    <t xml:space="preserve">Створення чи експлуатація</t>
  </si>
  <si>
    <t xml:space="preserve">Взаємодія з оператором зв’язку</t>
  </si>
  <si>
    <t xml:space="preserve">Заявка клієнта, тікет оператору</t>
  </si>
  <si>
    <t xml:space="preserve">Підтверджений перенос / канал / усунення</t>
  </si>
  <si>
    <t xml:space="preserve">Менеджер по роботі з клієнтами, підтримка</t>
  </si>
  <si>
    <t xml:space="preserve">3 дні</t>
  </si>
  <si>
    <t xml:space="preserve">3 дні перенос / 4 години інцидент</t>
  </si>
  <si>
    <t xml:space="preserve">Провідний інженер</t>
  </si>
  <si>
    <t xml:space="preserve">Практичний фільтр до того, як щось писати</t>
  </si>
  <si>
    <t xml:space="preserve">Цей процес робить одна кваліфікована людина від початку до кінця, без передач? Якщо так — ви описуєте ремесло, а не процес із розкладними кроками. Не документуйте кроки; документуйте результат і критерії приймання.</t>
  </si>
  <si>
    <t xml:space="preserve">Червоний прапорець: якщо власник процесу з високим ризиком вузького місця — «команда» або «всі», це означає ніхто.</t>
  </si>
  <si>
    <t xml:space="preserve">Навіщо: Знайти підтримувальні процеси, які забезпечують H4 — і виявити ті, що стали сиротами, роздулися або перетворилися на зомбі.</t>
  </si>
  <si>
    <t xml:space="preserve">Коли заповнювати: Після H4. Для кожного процесу H4 запитайте: що йому потрібно для роботи з того, чого він сам не виробляє?</t>
  </si>
  <si>
    <t xml:space="preserve">Підтримувальний процес</t>
  </si>
  <si>
    <t xml:space="preserve">Який процес H4 (або H5) забезпечує?</t>
  </si>
  <si>
    <t xml:space="preserve">Що станеться з H4, якщо зупиниться на 48 годин?</t>
  </si>
  <si>
    <t xml:space="preserve">Обіцяний внутрішній рівень сервісу</t>
  </si>
  <si>
    <t xml:space="preserve">Реальний внутрішній рівень сервісу</t>
  </si>
  <si>
    <t xml:space="preserve">Діагноз</t>
  </si>
  <si>
    <t xml:space="preserve">Звіт рівня відділу</t>
  </si>
  <si>
    <t xml:space="preserve">Нічого — рівнем вище використовують лише агрегат</t>
  </si>
  <si>
    <t xml:space="preserve">5 робочих днів</t>
  </si>
  <si>
    <t xml:space="preserve">7 робочих днів</t>
  </si>
  <si>
    <t xml:space="preserve">Керівник планування</t>
  </si>
  <si>
    <t xml:space="preserve">сирота</t>
  </si>
  <si>
    <t xml:space="preserve">• Здоровий: є активний зв’язок хоча б з одним процесом H4 або H5. Споживач знає про нього. Власник знає споживача.</t>
  </si>
  <si>
    <t xml:space="preserve">• Сирота: немає активних зв’язків. Ніхто на H4 не залежить від його результату.</t>
  </si>
  <si>
    <t xml:space="preserve">• Роздутий: процес більший, повільніший або дорожчий, ніж цінність, яку він створює для H4.</t>
  </si>
  <si>
    <t xml:space="preserve">• Зомбі: зв’язки на папері є, але команди H4 перестали використовувати результат і побудували тіньові обхідні шляхи.</t>
  </si>
  <si>
    <t xml:space="preserve">Перевірка зворотного зв’язку H5 → H1: погані підтримувальні процеси псують стратегічні дані</t>
  </si>
  <si>
    <t xml:space="preserve">Процес H5 під ризиком</t>
  </si>
  <si>
    <t xml:space="preserve">Якщо деградує, який результат H4 погіршиться?</t>
  </si>
  <si>
    <t xml:space="preserve">Яка інформація, що доходить до H1, стане ненадійною?</t>
  </si>
  <si>
    <t xml:space="preserve">Наймання</t>
  </si>
  <si>
    <t xml:space="preserve">Якість команд, що працюють із клієнтами</t>
  </si>
  <si>
    <t xml:space="preserve">Дані про біль клієнта, інтерв’ю з клієнтами</t>
  </si>
  <si>
    <t xml:space="preserve">Фінансове закриття</t>
  </si>
  <si>
    <t xml:space="preserve">Точність звітності за виручкою</t>
  </si>
  <si>
    <t xml:space="preserve">Рішення щодо цін, рішення щодо продукту</t>
  </si>
  <si>
    <t xml:space="preserve">ІТ-інфраструктура</t>
  </si>
  <si>
    <t xml:space="preserve">Доступність систем</t>
  </si>
  <si>
    <t xml:space="preserve">Дані про поведінку клієнтів, дані підтримки</t>
  </si>
  <si>
    <t xml:space="preserve">Перевірка за чисельністю</t>
  </si>
  <si>
    <t xml:space="preserve">Людей у підтримувальних функціях H5</t>
  </si>
  <si>
    <t xml:space="preserve">Усього співробітників</t>
  </si>
  <si>
    <t xml:space="preserve">Частка H5</t>
  </si>
  <si>
    <t xml:space="preserve">Вердикт</t>
  </si>
  <si>
    <t xml:space="preserve">Вище 30–40% і зростає: H5 розширюється швидше, ніж бізнес, який він підтримує.</t>
  </si>
  <si>
    <t xml:space="preserve">Навіщо: Для кожної операції вирішити явно: власні сили, купівля результату, аутсорс чи автоматизація — і записати чому, який резервний варіант і хто постраждає, якщо рішення виявиться хибним.</t>
  </si>
  <si>
    <t xml:space="preserve">Коли заповнювати: Після H4 і H5. Починайте з операцій із високим ризиком вузького місця або великим радіусом ураження.</t>
  </si>
  <si>
    <t xml:space="preserve">Операція / варіант процесу</t>
  </si>
  <si>
    <t xml:space="preserve">Варіативність</t>
  </si>
  <si>
    <t xml:space="preserve">Ціна помилки</t>
  </si>
  <si>
    <t xml:space="preserve">Потреба в судженні/емпатії</t>
  </si>
  <si>
    <t xml:space="preserve">Доступність на ринку</t>
  </si>
  <si>
    <t xml:space="preserve">Поточне рішення</t>
  </si>
  <si>
    <t xml:space="preserve">Рекомендоване рішення</t>
  </si>
  <si>
    <t xml:space="preserve">Резервний варіант при відмові</t>
  </si>
  <si>
    <t xml:space="preserve">Хто постраждає?</t>
  </si>
  <si>
    <t xml:space="preserve">Які процеси H4 зупиняться</t>
  </si>
  <si>
    <t xml:space="preserve">Які результати H3 зникнуть</t>
  </si>
  <si>
    <t xml:space="preserve">Виручка під загрозою</t>
  </si>
  <si>
    <t xml:space="preserve">Час відновлення</t>
  </si>
  <si>
    <t xml:space="preserve">Перевірка</t>
  </si>
  <si>
    <t xml:space="preserve">Логіка корпоративного білінгу та коригування</t>
  </si>
  <si>
    <t xml:space="preserve">щоденно</t>
  </si>
  <si>
    <t xml:space="preserve">висока</t>
  </si>
  <si>
    <t xml:space="preserve">немає на ринку</t>
  </si>
  <si>
    <t xml:space="preserve">власні сили</t>
  </si>
  <si>
    <t xml:space="preserve">не задокументований</t>
  </si>
  <si>
    <t xml:space="preserve">Кожен корпоративний клієнт із нестандартним тарифом</t>
  </si>
  <si>
    <t xml:space="preserve">3</t>
  </si>
  <si>
    <t xml:space="preserve">2</t>
  </si>
  <si>
    <t xml:space="preserve">40% виручки</t>
  </si>
  <si>
    <t xml:space="preserve">невідомо</t>
  </si>
  <si>
    <t xml:space="preserve">Чотири варіанти</t>
  </si>
  <si>
    <t xml:space="preserve">• Власні сили — ви набуваєте здатність (люди + процес). Контролюєте все і накопичуєте знання. Головний ризик: час на побудову і вартість, якщо процес потім стане товаром широкого вжитку.</t>
  </si>
  <si>
    <t xml:space="preserve">• Купівля результату — ви набуваєте результат, а не процес. Контролюєте специфікацію виходу і не накопичуєте нічого всередині. Головний ризик: залежність від якості й умов постачальника.</t>
  </si>
  <si>
    <t xml:space="preserve">• Аутсорс — ви набуваєте виконання процесу, а не специфікацію результату. Контролюєте інтерфейси й рівень сервісу, не накопичуєте нічого — компетенція розмивається. Головний ризик: проблема принципала й агента, знання витікає назовні.</t>
  </si>
  <si>
    <t xml:space="preserve">• Автоматизація — ви набуваєте масштаб і повторюваність. Контролюєте опис логіки і накопичуєте закодоване знання. Головний ризик: жорсткість, прив’язка до постачальника і відсутність резервного варіанта.</t>
  </si>
  <si>
    <t xml:space="preserve">Не автоматизуйте хаос. Якщо ви не можете описати тригер, очікуваний результат і контрольну точку якості операції — ви автоматизуєте не процес, а закріплюєте поточний безлад у програмі, де він стане швидшим, дешевшим в експлуатації і вдесятеро важчим для лагодження.</t>
  </si>
  <si>
    <t xml:space="preserve">Навіщо: Вивести оргструктуру з H4–H6, а не з шаблонів оргсхем і посад, які були на попередніх роботах.</t>
  </si>
  <si>
    <t xml:space="preserve">Коли заповнювати: Після H6. Це останній аркуш, а не перший.</t>
  </si>
  <si>
    <t xml:space="preserve">Не малюйте оргсхему. Спочатку заповніть матрицю відповідальності — стовпці, рядки, клітинки. Якщо відкрити PowerPoint до кроку 2, ви проєктуватимете навколо наявних посад, а не навколо роботи.</t>
  </si>
  <si>
    <t xml:space="preserve">Крок 1: кластеризація ролей з H6</t>
  </si>
  <si>
    <t xml:space="preserve">Роль</t>
  </si>
  <si>
    <t xml:space="preserve">З яких операцій H4/H5 випливає?</t>
  </si>
  <si>
    <t xml:space="preserve">З якими ролями потрібно координуватися щодня?</t>
  </si>
  <si>
    <t xml:space="preserve">Запропонований кластер</t>
  </si>
  <si>
    <t xml:space="preserve">Провідний інженер, взаємодія з оператором</t>
  </si>
  <si>
    <t xml:space="preserve">Менеджери по роботі з клієнтами, керівник підтримки</t>
  </si>
  <si>
    <t xml:space="preserve">Технічна поставка</t>
  </si>
  <si>
    <t xml:space="preserve">Крок 2: матриця відповідальності. Стовпці — кластери, рядки — рівні відповідальності, кожна клітинка — одна позиція.</t>
  </si>
  <si>
    <t xml:space="preserve">Кластер відповідальності</t>
  </si>
  <si>
    <t xml:space="preserve">Стратегія (задає напрям і обмеження)</t>
  </si>
  <si>
    <t xml:space="preserve">Цілі та бюджети (розподіляє ресурси)</t>
  </si>
  <si>
    <t xml:space="preserve">Завдання і плани (організовує роботу)</t>
  </si>
  <si>
    <t xml:space="preserve">Виконання (виконує роботу)</t>
  </si>
  <si>
    <t xml:space="preserve">Тип організації команди</t>
  </si>
  <si>
    <t xml:space="preserve">Продажі та розвиток бізнесу</t>
  </si>
  <si>
    <t xml:space="preserve">Старші менеджери по роботі з клієнтами</t>
  </si>
  <si>
    <t xml:space="preserve">Менеджери по роботі з клієнтами</t>
  </si>
  <si>
    <t xml:space="preserve">Автономне ремесло</t>
  </si>
  <si>
    <t xml:space="preserve">Крок 3: перевірка кожної позиції за трьома умовами. Позиція без однієї з умов — це посада, а не роль.</t>
  </si>
  <si>
    <t xml:space="preserve">Позиція</t>
  </si>
  <si>
    <t xml:space="preserve">Розуміє, що відбувається в її зоні?</t>
  </si>
  <si>
    <t xml:space="preserve">Останнє слово у своїй зоні за ним/нею?</t>
  </si>
  <si>
    <t xml:space="preserve">Особисто постраждає при провалі зони?</t>
  </si>
  <si>
    <t xml:space="preserve">ні</t>
  </si>
  <si>
    <t xml:space="preserve">Коли H7 справді змінюється?</t>
  </si>
  <si>
    <t xml:space="preserve">Що змінилося</t>
  </si>
  <si>
    <t xml:space="preserve">Вплив на H7</t>
  </si>
  <si>
    <t xml:space="preserve">Більше людей роблять ту саму роботу</t>
  </si>
  <si>
    <t xml:space="preserve">Жодного — ті самі позиції, більша чисельність</t>
  </si>
  <si>
    <t xml:space="preserve">Заповнюється стовпець, який завжди був запланований</t>
  </si>
  <si>
    <t xml:space="preserve">Невелике — у когось з’являються підлеглі</t>
  </si>
  <si>
    <t xml:space="preserve">Новий стовпець / нова функція, якої не було</t>
  </si>
  <si>
    <t xml:space="preserve">Суттєве — новий кластер, новий бюджет, новий рівень сервісу</t>
  </si>
  <si>
    <t xml:space="preserve">Функція переїхала в керуючу компанію</t>
  </si>
  <si>
    <t xml:space="preserve">Структурне — з’являється внутрішня пара «клієнт — постачальник», ризик тіньової структури</t>
  </si>
  <si>
    <t xml:space="preserve">Навіщо: Не оголошувати вузол «готовим», поки він не пройшов ці перевірки. Вузол може існувати на папері, будучи марним або небезпечним на практиці.</t>
  </si>
  <si>
    <t xml:space="preserve">Коли заповнювати: Копіюйте цей аркуш на кожен вузол, що перевіряється, або використовуйте повторно, записуючи ім’я вузла нижче.</t>
  </si>
  <si>
    <t xml:space="preserve">Вузол, що перевіряється</t>
  </si>
  <si>
    <t xml:space="preserve">Універсально — будь-який вузол будь-якого горизонту</t>
  </si>
  <si>
    <t xml:space="preserve">Доказ / нотатки</t>
  </si>
  <si>
    <t xml:space="preserve">Назва достатньо конкретна, щоб двоє різних людей описали одне й те саме</t>
  </si>
  <si>
    <t xml:space="preserve">Рівно один власник — людина, а не команда</t>
  </si>
  <si>
    <t xml:space="preserve">Хоча б один активний зв’язок із сусіднім горизонтом</t>
  </si>
  <si>
    <t xml:space="preserve">Зрозумілий тригер: що створює попит на цей вузол</t>
  </si>
  <si>
    <t xml:space="preserve">Зрозумілі критерії завершення — не «ми над цим працювали», а «готово, коли...»</t>
  </si>
  <si>
    <t xml:space="preserve">Хоча б один спостережуваний доказ, що вузол відображає реальність, а не припущення</t>
  </si>
  <si>
    <t xml:space="preserve">Пройдено: 6</t>
  </si>
  <si>
    <t xml:space="preserve">H3 / Результат</t>
  </si>
  <si>
    <t xml:space="preserve">Клієнт знає, що отримує цей результат (він не невидимий)</t>
  </si>
  <si>
    <t xml:space="preserve">Прив’язаний до конкретної точки контакту на H2</t>
  </si>
  <si>
    <t xml:space="preserve">Критерії приймання написані з точки зору клієнта, не виробника</t>
  </si>
  <si>
    <t xml:space="preserve">Рівень сервісу сформульований у термінах, зрозумілих клієнту (години, робочі дні — не «найближчим часом»)</t>
  </si>
  <si>
    <t xml:space="preserve">Є контрольна точка між «ми закінчили» і «це готово для клієнта»</t>
  </si>
  <si>
    <t xml:space="preserve">Аудит обіцянок: кожна обіцянка H2, що породжує цей результат, задокументована</t>
  </si>
  <si>
    <t xml:space="preserve">H4 / Ключовий процес</t>
  </si>
  <si>
    <t xml:space="preserve">Запускається конкретним результатом H3 — не за календарем і не за звичкою</t>
  </si>
  <si>
    <t xml:space="preserve">Входи визначені (що має надійти до початку)</t>
  </si>
  <si>
    <t xml:space="preserve">Виходи визначені (що процес виробляє — не що робить)</t>
  </si>
  <si>
    <t xml:space="preserve">Споживач результату названий</t>
  </si>
  <si>
    <t xml:space="preserve">Хоча б одна контрольна точка всередині процесу — до виходу результату назовні</t>
  </si>
  <si>
    <t xml:space="preserve">Задокументовано, що відбувається при збої або запізненні</t>
  </si>
  <si>
    <t xml:space="preserve">H5 / Підтримувальний процес</t>
  </si>
  <si>
    <t xml:space="preserve">Хоча б один зв’язок із H4 або H5</t>
  </si>
  <si>
    <t xml:space="preserve">Внутрішній рівень сервісу погоджений зі споживачем — не припускається</t>
  </si>
  <si>
    <t xml:space="preserve">Перевірка сироти: якщо прибрати всі зв’язки, чи помітить хтось протягом 30 днів?</t>
  </si>
  <si>
    <t xml:space="preserve">Пройдено: 3</t>
  </si>
  <si>
    <t xml:space="preserve">H6 / Рішення щодо способу виконання</t>
  </si>
  <si>
    <t xml:space="preserve">Рішення явне — не «ми завжди так робили»</t>
  </si>
  <si>
    <t xml:space="preserve">Резервний варіант задокументований: що відбувається при збої в п’ятницю вночі</t>
  </si>
  <si>
    <t xml:space="preserve">Радіус ураження оцінений: які процеси зупиняються, які результати зникають</t>
  </si>
  <si>
    <t xml:space="preserve">Для аутсорсу: названий внутрішній відповідальний, який керує підрядником</t>
  </si>
  <si>
    <t xml:space="preserve">Для автоматизації: ручний резервний варіант існує і тестувався за останні 12 місяців</t>
  </si>
  <si>
    <t xml:space="preserve">Пройдено: 5</t>
  </si>
  <si>
    <t xml:space="preserve">Пройдено</t>
  </si>
  <si>
    <t xml:space="preserve">Навіщо: Стиснути повний граф до однієї сторінки, яку новий керівник прочитає за 30 хвилин і зможе за нею орієнтуватися. Не спрощений граф — управлінська витяжка.</t>
  </si>
  <si>
    <t xml:space="preserve">Коли заповнювати: Після A2–A8. Оновлюється раз на граф-спринт.</t>
  </si>
  <si>
    <t xml:space="preserve">3–7 вузлів на горизонт. Більше 7 у шарі — ви будуєте мініатюрний граф, а не карту. Обирайте вузли з найбільшим радіусом ураження або найбільшим числом міжгоризонтних зв’язків.</t>
  </si>
  <si>
    <t xml:space="preserve">Горизонт</t>
  </si>
  <si>
    <t xml:space="preserve">Вузол</t>
  </si>
  <si>
    <t xml:space="preserve">Критична залежність (який вузол помирає, якщо цей відмовить)</t>
  </si>
  <si>
    <t xml:space="preserve">H1</t>
  </si>
  <si>
    <t xml:space="preserve">H2</t>
  </si>
  <si>
    <t xml:space="preserve">H3</t>
  </si>
  <si>
    <t xml:space="preserve">H4</t>
  </si>
  <si>
    <t xml:space="preserve">H5</t>
  </si>
  <si>
    <t xml:space="preserve">H6</t>
  </si>
  <si>
    <t xml:space="preserve">H7</t>
  </si>
  <si>
    <t xml:space="preserve">Червоних вузлів</t>
  </si>
  <si>
    <t xml:space="preserve">Жовтих вузлів</t>
  </si>
  <si>
    <t xml:space="preserve">Зелених вузлів</t>
  </si>
  <si>
    <t xml:space="preserve">• Червоний: єдина точка відмови, сирота з активним споживанням ресурсів, ризик через регуляторні вимоги, покриття заміщенням = 1 при радіусі ураження &gt; 20%</t>
  </si>
  <si>
    <t xml:space="preserve">• Жовтий: неясне володіння, рівень сервісу не визначений або систематично порушується, докази слабкі або відсутні</t>
  </si>
  <si>
    <t xml:space="preserve">• Зелений: стабільний, власник є, вимірюється, актуальний</t>
  </si>
  <si>
    <t xml:space="preserve">Показуйте лише залежності, де відмова верхнього вузла вбиває нижній (радіус ураження &gt; 15% виручки або &gt; 20% результатів). Більше 5–6 стрілок на всю карту — ви пішли в деталізацію.</t>
  </si>
  <si>
    <t xml:space="preserve">Чотири діагностичні запитання під час читання карти</t>
  </si>
  <si>
    <t xml:space="preserve">• Який один вузол, зникнувши завтра, поширить найбільше червоного на сусідні?</t>
  </si>
  <si>
    <t xml:space="preserve">• У яких вузлів узагалі немає власника?</t>
  </si>
  <si>
    <t xml:space="preserve">• Де результат обіцяний (H2–H3), а процес, який його створює (H4), червоний або жовтий?</t>
  </si>
  <si>
    <t xml:space="preserve">• Де процес на H4 є, але жодну потребу клієнта на H1 до нього не простежити?</t>
  </si>
  <si>
    <t xml:space="preserve">Навіщо: Класифікувати кожен вид діяльності за тим, чи створює він нову здатність (створення), чи використовує наявну (експлуатація), і чи хтось виробляє результат (виконання), чи перевіряє результат (контроль). Неправильна класифікація — головне джерело зламаних ключових показників, неможливих дедлайнів і вигорілих команд.</t>
  </si>
  <si>
    <t xml:space="preserve">Коли заповнювати: Під час роботи над H4–H6 або в будь-який момент, коли команди конфліктують через метрики чи ресурси.</t>
  </si>
  <si>
    <t xml:space="preserve">Вид діяльності</t>
  </si>
  <si>
    <t xml:space="preserve">Створення чи експлуатація?</t>
  </si>
  <si>
    <t xml:space="preserve">Виконання чи контроль?</t>
  </si>
  <si>
    <t xml:space="preserve">Квадрант</t>
  </si>
  <si>
    <t xml:space="preserve">Основна метрика</t>
  </si>
  <si>
    <t xml:space="preserve">Що ламається при неправильній класифікації</t>
  </si>
  <si>
    <t xml:space="preserve">Моніторинг зсуву каналів комунікації</t>
  </si>
  <si>
    <t xml:space="preserve">Експлуатація</t>
  </si>
  <si>
    <t xml:space="preserve">Контроль</t>
  </si>
  <si>
    <t xml:space="preserve">Технічний директор</t>
  </si>
  <si>
    <t xml:space="preserve">% запитів клієнтів через чат порівняно з дзвінками</t>
  </si>
  <si>
    <t xml:space="preserve">Сигнал видно, але він не перетворюється на рішення</t>
  </si>
  <si>
    <t xml:space="preserve">• Створення чи експлуатація? Ми створюємо щось, чого зараз не існує, і результат невизначений — чи робимо те, що вже робили, і результат передбачуваний у певному діапазоні?</t>
  </si>
  <si>
    <t xml:space="preserve">• Виконання чи контроль? Ми виробляємо результат — чи вимірюємо результат за стандартом і вирішуємо, чи втручатися?</t>
  </si>
  <si>
    <t xml:space="preserve">Типові невідповідності та їхня ціна</t>
  </si>
  <si>
    <t xml:space="preserve">Невідповідність</t>
  </si>
  <si>
    <t xml:space="preserve">Симптом</t>
  </si>
  <si>
    <t xml:space="preserve">Ціна</t>
  </si>
  <si>
    <t xml:space="preserve">Створення керується метриками експлуатації (фіксовані дедлайни, гарантована вартість)</t>
  </si>
  <si>
    <t xml:space="preserve">Постійна розмова «проєкт запізнюється»</t>
  </si>
  <si>
    <t xml:space="preserve">Деморалізовані команди, прихований прогрес, обсяг ріжеться в останній момент</t>
  </si>
  <si>
    <t xml:space="preserve">Експлуатація керується з допусками створення (немає рівня сервісу, «ми розбираємося»)</t>
  </si>
  <si>
    <t xml:space="preserve">Клієнти не отримують зобов’язання вчасно, маржа непередбачувана</t>
  </si>
  <si>
    <t xml:space="preserve">Відтік клієнтів, роздування витрат</t>
  </si>
  <si>
    <t xml:space="preserve">Контроль без повноважень втручатися</t>
  </si>
  <si>
    <t xml:space="preserve">Панелі показників, на які ніхто не реагує</t>
  </si>
  <si>
    <t xml:space="preserve">Ілюзія управління, реальний хаос</t>
  </si>
  <si>
    <t xml:space="preserve">Виконання без контролю</t>
  </si>
  <si>
    <t xml:space="preserve">Результат деградує непомітно — до кризи</t>
  </si>
  <si>
    <t xml:space="preserve">Пізнє виявлення, дороге виправлення</t>
  </si>
  <si>
    <t xml:space="preserve">Перевірка на тіньове створення — робота зі створення, замаскована під експлуатацію, щоб уникнути контролю або виділення ресурсів</t>
  </si>
  <si>
    <t xml:space="preserve">Команда постійно «трохи доробляє» в межах техобслуговування, і це перетворюється на нову здатність</t>
  </si>
  <si>
    <t xml:space="preserve">Функціональність продукту перебудовується, офіційно це «виправлення помилки»</t>
  </si>
  <si>
    <t xml:space="preserve">Команда веде два-три недокументовані експерименти паралельно з основною експлуатаційною роботою</t>
  </si>
  <si>
    <t xml:space="preserve">Тіньове створення — не завжди погано: саме так часто народжуються інновації. Стає погано, коли споживає ресурси експлуатації, не вимірюючись як створення, і якість експлуатації деградує, а ніхто не розуміє чому.</t>
  </si>
  <si>
    <t xml:space="preserve">Навіщо: Перетворити заповнені шаблони на план дій із реалістичною послідовністю і чітким володінням.</t>
  </si>
  <si>
    <t xml:space="preserve">Коли заповнювати: Після A1–A11. Це план проєкту створення, а не операційний чекліст. Терміни — гіпотеза, оцінки — діапазони, а не обіцянки.</t>
  </si>
  <si>
    <t xml:space="preserve">Етап</t>
  </si>
  <si>
    <t xml:space="preserve">На виході</t>
  </si>
  <si>
    <t xml:space="preserve">Рання ознака проблеми</t>
  </si>
  <si>
    <t xml:space="preserve">Дата старту</t>
  </si>
  <si>
    <t xml:space="preserve">Дата фінішу</t>
  </si>
  <si>
    <t xml:space="preserve">Дні 1–30 — Чернетка H1–H3 для одного основного сегмента</t>
  </si>
  <si>
    <t xml:space="preserve">Перший граф із 5–10 вузлів на горизонт, пов’язаних хоча б одним ланцюжком від болю до результату</t>
  </si>
  <si>
    <t xml:space="preserve">Генеральний директор + операційний директор</t>
  </si>
  <si>
    <t xml:space="preserve">Через два тижні все ще сперечаються про вибір сегмента</t>
  </si>
  <si>
    <t xml:space="preserve">Дні 31–60 — Розширення до H4–H6, перші власники вузлів</t>
  </si>
  <si>
    <t xml:space="preserve">Наскрізний ланцюжок від болю (H1) до ролі (H6), із хоча б одним задокументованим радіусом ураження</t>
  </si>
  <si>
    <t xml:space="preserve">Операційний директор + керівники напрямів</t>
  </si>
  <si>
    <t xml:space="preserve">Власники є на папері, але не бачили граф</t>
  </si>
  <si>
    <t xml:space="preserve">Дні 61–90 — Перший граф-спринт: перегляд, пріоритизація 3 ключових розривів, встановлення каденсу</t>
  </si>
  <si>
    <t xml:space="preserve">Письмовий список 3 дій із власниками і дедлайнами, наступний спринт запланований</t>
  </si>
  <si>
    <t xml:space="preserve">Операційний директор</t>
  </si>
  <si>
    <t xml:space="preserve">Спринт виробляє список, який ніхто не пам’ятає через тиждень</t>
  </si>
  <si>
    <t xml:space="preserve">Три рішення, які потрібно ухвалити до першого дня</t>
  </si>
  <si>
    <t xml:space="preserve">Ваша відповідь</t>
  </si>
  <si>
    <t xml:space="preserve">З якого клієнтського сегмента починаємо? Назвати. Не «наші основні клієнти» — конкретний профіль.</t>
  </si>
  <si>
    <t xml:space="preserve">Хто внутрішній власник графа? Одна людина, якій буде незручно, якщо граф виявиться неправильним.</t>
  </si>
  <si>
    <t xml:space="preserve">Що перше ми зробимо з графом, коли він буде готовий? Якщо відповідь «покажемо інвесторам» — неправильна стартова ціль. Правильна відповідь: діагностувати одну конкретну проблему, з якою давно боремося.</t>
  </si>
  <si>
    <t xml:space="preserve">Зведення — чого бракує</t>
  </si>
  <si>
    <t xml:space="preserve">Навіщо: Числа перераховуються самі. Число в правій колонці — не вирок, а місце, куди подивитися.</t>
  </si>
  <si>
    <t xml:space="preserve">Аркуш</t>
  </si>
  <si>
    <t xml:space="preserve">Що рахуємо</t>
  </si>
  <si>
    <t xml:space="preserve">Значення</t>
  </si>
  <si>
    <t xml:space="preserve">A1</t>
  </si>
  <si>
    <t xml:space="preserve">Розрив між продуктом і компанією, у стадіях</t>
  </si>
  <si>
    <t xml:space="preserve">A2</t>
  </si>
  <si>
    <t xml:space="preserve">Болів внесено</t>
  </si>
  <si>
    <t xml:space="preserve">…з них усе ще гіпотези (лише припущення засновника)</t>
  </si>
  <si>
    <t xml:space="preserve">A3</t>
  </si>
  <si>
    <t xml:space="preserve">Точок контакту внесено</t>
  </si>
  <si>
    <t xml:space="preserve">…з них позначено як діра</t>
  </si>
  <si>
    <t xml:space="preserve">Частка з типом «власні»</t>
  </si>
  <si>
    <t xml:space="preserve">A4</t>
  </si>
  <si>
    <t xml:space="preserve">Результатів внесено</t>
  </si>
  <si>
    <t xml:space="preserve">…з них без точки контакту (сироти)</t>
  </si>
  <si>
    <t xml:space="preserve">…з них без власника</t>
  </si>
  <si>
    <t xml:space="preserve">A5</t>
  </si>
  <si>
    <t xml:space="preserve">Ключових процесів внесено</t>
  </si>
  <si>
    <t xml:space="preserve">…з них із високим ризиком вузького місця</t>
  </si>
  <si>
    <t xml:space="preserve">A6</t>
  </si>
  <si>
    <t xml:space="preserve">Підтримувальних процесів внесено</t>
  </si>
  <si>
    <t xml:space="preserve">…з них із діагнозом «сирота» або «зомбі»</t>
  </si>
  <si>
    <t xml:space="preserve">A7</t>
  </si>
  <si>
    <t xml:space="preserve">Рішень щодо способу виконання внесено</t>
  </si>
  <si>
    <t xml:space="preserve">…з них із високою ціною помилки і без резервного варіанта</t>
  </si>
  <si>
    <t xml:space="preserve">A8</t>
  </si>
  <si>
    <t xml:space="preserve">Позицій перевірено</t>
  </si>
  <si>
    <t xml:space="preserve">…з них декоративних</t>
  </si>
  <si>
    <t xml:space="preserve">A9</t>
  </si>
  <si>
    <t xml:space="preserve">Перевірок пройдено з 26</t>
  </si>
  <si>
    <t xml:space="preserve">A10</t>
  </si>
  <si>
    <t xml:space="preserve">Червоних вузлів на односторінковій карті</t>
  </si>
  <si>
    <t xml:space="preserve">A11</t>
  </si>
  <si>
    <t xml:space="preserve">Видів діяльності класифіковано</t>
  </si>
  <si>
    <t xml:space="preserve">A12</t>
  </si>
  <si>
    <t xml:space="preserve">Етапів ще не завершено</t>
  </si>
  <si>
    <t xml:space="preserve">Довідкові списки. Не редагуйте, якщо не оновлюєте аркуші, які їх використовують.</t>
  </si>
  <si>
    <t xml:space="preserve">a1_product</t>
  </si>
  <si>
    <t xml:space="preserve">a1_company</t>
  </si>
  <si>
    <t xml:space="preserve">a1_market</t>
  </si>
  <si>
    <t xml:space="preserve">a2_evidence</t>
  </si>
  <si>
    <t xml:space="preserve">a3_ownership</t>
  </si>
  <si>
    <t xml:space="preserve">a3_steps</t>
  </si>
  <si>
    <t xml:space="preserve">a3_gaps</t>
  </si>
  <si>
    <t xml:space="preserve">a4_types</t>
  </si>
  <si>
    <t xml:space="preserve">a4_gate</t>
  </si>
  <si>
    <t xml:space="preserve">a4_audit_status</t>
  </si>
  <si>
    <t xml:space="preserve">a5_risk</t>
  </si>
  <si>
    <t xml:space="preserve">a5_buildrun</t>
  </si>
  <si>
    <t xml:space="preserve">a6_diag</t>
  </si>
  <si>
    <t xml:space="preserve">a7_freq</t>
  </si>
  <si>
    <t xml:space="preserve">a7_lmh</t>
  </si>
  <si>
    <t xml:space="preserve">a7_market</t>
  </si>
  <si>
    <t xml:space="preserve">a7_sourcing</t>
  </si>
  <si>
    <t xml:space="preserve">a8_team</t>
  </si>
  <si>
    <t xml:space="preserve">a9_status</t>
  </si>
  <si>
    <t xml:space="preserve">a10_status</t>
  </si>
  <si>
    <t xml:space="preserve">a11_build</t>
  </si>
  <si>
    <t xml:space="preserve">a11_exec</t>
  </si>
  <si>
    <t xml:space="preserve">a12_status</t>
  </si>
  <si>
    <t xml:space="preserve">yesno</t>
  </si>
  <si>
    <t xml:space="preserve">horizons</t>
  </si>
  <si>
    <t xml:space="preserve">Експеримент</t>
  </si>
  <si>
    <t xml:space="preserve">Ремісник</t>
  </si>
  <si>
    <t xml:space="preserve">Ранній ринок</t>
  </si>
  <si>
    <t xml:space="preserve">Припущення засновника</t>
  </si>
  <si>
    <t xml:space="preserve">Крок 1 — Усвідомлення проблеми</t>
  </si>
  <si>
    <t xml:space="preserve">інформація</t>
  </si>
  <si>
    <t xml:space="preserve">сирий</t>
  </si>
  <si>
    <t xml:space="preserve">є</t>
  </si>
  <si>
    <t xml:space="preserve">низький</t>
  </si>
  <si>
    <t xml:space="preserve">Створення (нова здатність)</t>
  </si>
  <si>
    <t xml:space="preserve">здоровий</t>
  </si>
  <si>
    <t xml:space="preserve">низька</t>
  </si>
  <si>
    <t xml:space="preserve">легко</t>
  </si>
  <si>
    <t xml:space="preserve">Поділ праці — спеціалісти, кожен володіє своїм кроком, невзаємозамінні</t>
  </si>
  <si>
    <t xml:space="preserve">зелений</t>
  </si>
  <si>
    <t xml:space="preserve">Створення</t>
  </si>
  <si>
    <t xml:space="preserve">Виконання</t>
  </si>
  <si>
    <t xml:space="preserve">не почато</t>
  </si>
  <si>
    <t xml:space="preserve">Робочий продукт</t>
  </si>
  <si>
    <t xml:space="preserve">Артіль</t>
  </si>
  <si>
    <t xml:space="preserve">Прірва</t>
  </si>
  <si>
    <t xml:space="preserve">заслужені</t>
  </si>
  <si>
    <t xml:space="preserve">невідповідність</t>
  </si>
  <si>
    <t xml:space="preserve">демо</t>
  </si>
  <si>
    <t xml:space="preserve">перевірений</t>
  </si>
  <si>
    <t xml:space="preserve">частково</t>
  </si>
  <si>
    <t xml:space="preserve">середній</t>
  </si>
  <si>
    <t xml:space="preserve">Експлуатація (повторювана операція)</t>
  </si>
  <si>
    <t xml:space="preserve">щотижнево</t>
  </si>
  <si>
    <t xml:space="preserve">середня</t>
  </si>
  <si>
    <t xml:space="preserve">із зусиллями</t>
  </si>
  <si>
    <t xml:space="preserve">купівля результату</t>
  </si>
  <si>
    <t xml:space="preserve">Бригада — універсали, бригадир розподіляє завдання</t>
  </si>
  <si>
    <t xml:space="preserve">жовтий</t>
  </si>
  <si>
    <t xml:space="preserve">у роботі</t>
  </si>
  <si>
    <t xml:space="preserve">Відтворюваний продукт</t>
  </si>
  <si>
    <t xml:space="preserve">Цех</t>
  </si>
  <si>
    <t xml:space="preserve">Зрілий ринок</t>
  </si>
  <si>
    <t xml:space="preserve">Тікети / відгуки / форуми</t>
  </si>
  <si>
    <t xml:space="preserve">сторонні</t>
  </si>
  <si>
    <t xml:space="preserve">Крок 3 — Вибір постачальника</t>
  </si>
  <si>
    <t xml:space="preserve">тертя</t>
  </si>
  <si>
    <t xml:space="preserve">відсутній</t>
  </si>
  <si>
    <t xml:space="preserve">високий</t>
  </si>
  <si>
    <t xml:space="preserve">роздутий</t>
  </si>
  <si>
    <t xml:space="preserve">щомісячно</t>
  </si>
  <si>
    <t xml:space="preserve">аутсорс</t>
  </si>
  <si>
    <t xml:space="preserve">Автономне ремесло — кожен веде свій шматок від початку до кінця</t>
  </si>
  <si>
    <t xml:space="preserve">не застосовно</t>
  </si>
  <si>
    <t xml:space="preserve">червоний</t>
  </si>
  <si>
    <t xml:space="preserve">готово</t>
  </si>
  <si>
    <t xml:space="preserve">Захищений продукт</t>
  </si>
  <si>
    <t xml:space="preserve">Конвеєр</t>
  </si>
  <si>
    <t xml:space="preserve">Зріла екосистема</t>
  </si>
  <si>
    <t xml:space="preserve">Хтось вже платить за рішення</t>
  </si>
  <si>
    <t xml:space="preserve">ворожі</t>
  </si>
  <si>
    <t xml:space="preserve">Крок 4 — Отримання обіцяного</t>
  </si>
  <si>
    <t xml:space="preserve">немає</t>
  </si>
  <si>
    <t xml:space="preserve">впровадження</t>
  </si>
  <si>
    <t xml:space="preserve">зомбі</t>
  </si>
  <si>
    <t xml:space="preserve">рідко</t>
  </si>
  <si>
    <t xml:space="preserve">автоматизація</t>
  </si>
  <si>
    <t xml:space="preserve">Спадщина</t>
  </si>
  <si>
    <t xml:space="preserve">Мережа</t>
  </si>
  <si>
    <t xml:space="preserve">Регульований ринок</t>
  </si>
  <si>
    <t xml:space="preserve">алгоритмічні</t>
  </si>
  <si>
    <t xml:space="preserve">Крок 5 — Життя з рішенням</t>
  </si>
  <si>
    <t xml:space="preserve">підтримка</t>
  </si>
  <si>
    <t xml:space="preserve">зобов’язання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</si>
</sst>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General"/>
    <numFmt numFmtId="167" formatCode="yyyy\-mm\-dd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404040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595959"/>
      <name val="Arial"/>
      <family val="0"/>
      <charset val="1"/>
    </font>
    <font>
      <i val="true"/>
      <sz val="10"/>
      <color rgb="FF80808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DEE6F0"/>
        <bgColor rgb="FFEDEDED"/>
      </patternFill>
    </fill>
    <fill>
      <patternFill patternType="solid">
        <fgColor rgb="FF1F3864"/>
        <bgColor rgb="FF333399"/>
      </patternFill>
    </fill>
    <fill>
      <patternFill patternType="solid">
        <fgColor rgb="FFFFF8E1"/>
        <bgColor rgb="FFFBFBF6"/>
      </patternFill>
    </fill>
    <fill>
      <patternFill patternType="solid">
        <fgColor rgb="FFEDEDED"/>
        <bgColor rgb="FFDEE6F0"/>
      </patternFill>
    </fill>
    <fill>
      <patternFill patternType="solid">
        <fgColor rgb="FFFBFBF6"/>
        <bgColor rgb="FFFFFFFF"/>
      </patternFill>
    </fill>
    <fill>
      <patternFill patternType="solid">
        <fgColor rgb="FFFDE9C9"/>
        <bgColor rgb="FFFFF8E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8CBCB"/>
        </patternFill>
      </fill>
    </dxf>
    <dxf>
      <fill>
        <patternFill>
          <bgColor rgb="FFFDE9C9"/>
        </patternFill>
      </fill>
    </dxf>
    <dxf>
      <fill>
        <patternFill>
          <bgColor rgb="FFD6EA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8E1"/>
      <rgbColor rgb="FFDEE6F0"/>
      <rgbColor rgb="FF660066"/>
      <rgbColor rgb="FFFF8080"/>
      <rgbColor rgb="FF0066CC"/>
      <rgbColor rgb="FFFBFBF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D6EAD6"/>
      <rgbColor rgb="FFFDE9C9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8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15" hidden="false" customHeight="false" outlineLevel="0" collapsed="false">
      <c r="A4" s="4"/>
    </row>
    <row r="5" customFormat="false" ht="15" hidden="false" customHeight="false" outlineLevel="0" collapsed="false">
      <c r="A5" s="5" t="s">
        <v>3</v>
      </c>
    </row>
    <row r="6" customFormat="false" ht="15" hidden="false" customHeight="false" outlineLevel="0" collapsed="false">
      <c r="A6" s="3" t="s">
        <v>4</v>
      </c>
    </row>
    <row r="7" customFormat="false" ht="23.85" hidden="false" customHeight="false" outlineLevel="0" collapsed="false">
      <c r="A7" s="3" t="s">
        <v>5</v>
      </c>
    </row>
    <row r="8" customFormat="false" ht="15" hidden="false" customHeight="false" outlineLevel="0" collapsed="false">
      <c r="A8" s="4"/>
    </row>
    <row r="9" customFormat="false" ht="15" hidden="false" customHeight="false" outlineLevel="0" collapsed="false">
      <c r="A9" s="6" t="s">
        <v>6</v>
      </c>
    </row>
    <row r="10" customFormat="false" ht="15" hidden="false" customHeight="false" outlineLevel="0" collapsed="false">
      <c r="A10" s="4"/>
    </row>
    <row r="11" customFormat="false" ht="15" hidden="false" customHeight="false" outlineLevel="0" collapsed="false">
      <c r="A11" s="5" t="s">
        <v>7</v>
      </c>
    </row>
    <row r="12" customFormat="false" ht="15" hidden="false" customHeight="false" outlineLevel="0" collapsed="false">
      <c r="A12" s="3" t="s">
        <v>8</v>
      </c>
    </row>
    <row r="13" customFormat="false" ht="1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3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  <row r="17" customFormat="false" ht="15" hidden="false" customHeight="false" outlineLevel="0" collapsed="false">
      <c r="A17" s="4"/>
    </row>
    <row r="18" customFormat="false" ht="15" hidden="false" customHeight="false" outlineLevel="0" collapsed="false">
      <c r="A18" s="5" t="s">
        <v>1</v>
      </c>
    </row>
    <row r="19" customFormat="false" ht="15" hidden="false" customHeight="false" outlineLevel="0" collapsed="false">
      <c r="A19" s="7" t="s">
        <v>13</v>
      </c>
    </row>
    <row r="20" customFormat="false" ht="15" hidden="false" customHeight="false" outlineLevel="0" collapsed="false">
      <c r="A20" s="7" t="s">
        <v>14</v>
      </c>
    </row>
    <row r="21" customFormat="false" ht="15" hidden="false" customHeight="false" outlineLevel="0" collapsed="false">
      <c r="A21" s="7" t="s">
        <v>15</v>
      </c>
    </row>
    <row r="22" customFormat="false" ht="15" hidden="false" customHeight="false" outlineLevel="0" collapsed="false">
      <c r="A22" s="7" t="s">
        <v>16</v>
      </c>
    </row>
    <row r="23" customFormat="false" ht="15" hidden="false" customHeight="false" outlineLevel="0" collapsed="false">
      <c r="A23" s="7" t="s">
        <v>17</v>
      </c>
    </row>
    <row r="24" customFormat="false" ht="15" hidden="false" customHeight="false" outlineLevel="0" collapsed="false">
      <c r="A24" s="7" t="s">
        <v>18</v>
      </c>
    </row>
    <row r="25" customFormat="false" ht="15" hidden="false" customHeight="false" outlineLevel="0" collapsed="false">
      <c r="A25" s="7" t="s">
        <v>19</v>
      </c>
    </row>
    <row r="26" customFormat="false" ht="15" hidden="false" customHeight="false" outlineLevel="0" collapsed="false">
      <c r="A26" s="7" t="s">
        <v>20</v>
      </c>
    </row>
    <row r="27" customFormat="false" ht="15" hidden="false" customHeight="false" outlineLevel="0" collapsed="false">
      <c r="A27" s="7" t="s">
        <v>21</v>
      </c>
    </row>
    <row r="28" customFormat="false" ht="15" hidden="false" customHeight="false" outlineLevel="0" collapsed="false">
      <c r="A28" s="7" t="s">
        <v>22</v>
      </c>
    </row>
    <row r="29" customFormat="false" ht="15" hidden="false" customHeight="false" outlineLevel="0" collapsed="false">
      <c r="A29" s="7" t="s">
        <v>23</v>
      </c>
    </row>
    <row r="30" customFormat="false" ht="15" hidden="false" customHeight="false" outlineLevel="0" collapsed="false">
      <c r="A30" s="7" t="s">
        <v>24</v>
      </c>
    </row>
    <row r="31" customFormat="false" ht="15" hidden="false" customHeight="false" outlineLevel="0" collapsed="false">
      <c r="A31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6"/>
    <col collapsed="false" customWidth="true" hidden="false" outlineLevel="0" max="2" min="2" style="0" width="16"/>
    <col collapsed="false" customWidth="true" hidden="false" outlineLevel="0" max="3" min="3" style="0" width="46"/>
  </cols>
  <sheetData>
    <row r="1" customFormat="false" ht="17.35" hidden="false" customHeight="false" outlineLevel="0" collapsed="false">
      <c r="A1" s="8" t="s">
        <v>21</v>
      </c>
      <c r="B1" s="9"/>
      <c r="C1" s="9"/>
    </row>
    <row r="2" customFormat="false" ht="23.85" hidden="false" customHeight="false" outlineLevel="0" collapsed="false">
      <c r="A2" s="3" t="s">
        <v>267</v>
      </c>
      <c r="B2" s="9"/>
      <c r="C2" s="9"/>
    </row>
    <row r="3" customFormat="false" ht="23.85" hidden="false" customHeight="false" outlineLevel="0" collapsed="false">
      <c r="A3" s="3" t="s">
        <v>268</v>
      </c>
      <c r="B3" s="9"/>
      <c r="C3" s="9"/>
    </row>
    <row r="4" customFormat="false" ht="15" hidden="false" customHeight="false" outlineLevel="0" collapsed="false">
      <c r="A4" s="9"/>
      <c r="B4" s="9"/>
      <c r="C4" s="9"/>
    </row>
    <row r="5" customFormat="false" ht="15" hidden="false" customHeight="false" outlineLevel="0" collapsed="false">
      <c r="A5" s="14" t="s">
        <v>269</v>
      </c>
      <c r="B5" s="26"/>
      <c r="C5" s="9"/>
    </row>
    <row r="6" customFormat="false" ht="15" hidden="false" customHeight="false" outlineLevel="0" collapsed="false">
      <c r="A6" s="9"/>
      <c r="B6" s="9"/>
      <c r="C6" s="9"/>
    </row>
    <row r="7" customFormat="false" ht="15" hidden="false" customHeight="false" outlineLevel="0" collapsed="false">
      <c r="A7" s="5" t="s">
        <v>270</v>
      </c>
      <c r="B7" s="9"/>
      <c r="C7" s="9"/>
    </row>
    <row r="8" customFormat="false" ht="42" hidden="false" customHeight="true" outlineLevel="0" collapsed="false">
      <c r="A8" s="10" t="s">
        <v>210</v>
      </c>
      <c r="B8" s="10" t="s">
        <v>58</v>
      </c>
      <c r="C8" s="10" t="s">
        <v>271</v>
      </c>
    </row>
    <row r="9" customFormat="false" ht="15" hidden="false" customHeight="false" outlineLevel="0" collapsed="false">
      <c r="A9" s="20" t="s">
        <v>272</v>
      </c>
      <c r="B9" s="12"/>
      <c r="C9" s="12"/>
    </row>
    <row r="10" customFormat="false" ht="15" hidden="false" customHeight="false" outlineLevel="0" collapsed="false">
      <c r="A10" s="20" t="s">
        <v>273</v>
      </c>
      <c r="B10" s="12"/>
      <c r="C10" s="12"/>
    </row>
    <row r="11" customFormat="false" ht="15" hidden="false" customHeight="false" outlineLevel="0" collapsed="false">
      <c r="A11" s="20" t="s">
        <v>274</v>
      </c>
      <c r="B11" s="12"/>
      <c r="C11" s="12"/>
    </row>
    <row r="12" customFormat="false" ht="15" hidden="false" customHeight="false" outlineLevel="0" collapsed="false">
      <c r="A12" s="20" t="s">
        <v>275</v>
      </c>
      <c r="B12" s="12"/>
      <c r="C12" s="12"/>
    </row>
    <row r="13" customFormat="false" ht="15" hidden="false" customHeight="false" outlineLevel="0" collapsed="false">
      <c r="A13" s="20" t="s">
        <v>276</v>
      </c>
      <c r="B13" s="12"/>
      <c r="C13" s="12"/>
    </row>
    <row r="14" customFormat="false" ht="15" hidden="false" customHeight="false" outlineLevel="0" collapsed="false">
      <c r="A14" s="20" t="s">
        <v>277</v>
      </c>
      <c r="B14" s="12"/>
      <c r="C14" s="12"/>
    </row>
    <row r="15" customFormat="false" ht="15" hidden="false" customHeight="false" outlineLevel="0" collapsed="false">
      <c r="A15" s="14" t="s">
        <v>278</v>
      </c>
      <c r="B15" s="15" t="n">
        <f aca="false">COUNTIF($B$9:$B$14,Списки!$S$3)</f>
        <v>0</v>
      </c>
      <c r="C15" s="9"/>
    </row>
    <row r="16" customFormat="false" ht="15" hidden="false" customHeight="false" outlineLevel="0" collapsed="false">
      <c r="A16" s="9"/>
      <c r="B16" s="9"/>
      <c r="C16" s="9"/>
    </row>
    <row r="17" customFormat="false" ht="15" hidden="false" customHeight="false" outlineLevel="0" collapsed="false">
      <c r="A17" s="5" t="s">
        <v>279</v>
      </c>
      <c r="B17" s="9"/>
      <c r="C17" s="9"/>
    </row>
    <row r="18" customFormat="false" ht="42" hidden="false" customHeight="true" outlineLevel="0" collapsed="false">
      <c r="A18" s="10" t="s">
        <v>210</v>
      </c>
      <c r="B18" s="10" t="s">
        <v>58</v>
      </c>
      <c r="C18" s="10" t="s">
        <v>271</v>
      </c>
    </row>
    <row r="19" customFormat="false" ht="15" hidden="false" customHeight="false" outlineLevel="0" collapsed="false">
      <c r="A19" s="20" t="s">
        <v>280</v>
      </c>
      <c r="B19" s="12"/>
      <c r="C19" s="12"/>
    </row>
    <row r="20" customFormat="false" ht="15" hidden="false" customHeight="false" outlineLevel="0" collapsed="false">
      <c r="A20" s="20" t="s">
        <v>281</v>
      </c>
      <c r="B20" s="12"/>
      <c r="C20" s="12"/>
    </row>
    <row r="21" customFormat="false" ht="15" hidden="false" customHeight="false" outlineLevel="0" collapsed="false">
      <c r="A21" s="20" t="s">
        <v>282</v>
      </c>
      <c r="B21" s="12"/>
      <c r="C21" s="12"/>
    </row>
    <row r="22" customFormat="false" ht="23.85" hidden="false" customHeight="false" outlineLevel="0" collapsed="false">
      <c r="A22" s="20" t="s">
        <v>283</v>
      </c>
      <c r="B22" s="12"/>
      <c r="C22" s="12"/>
    </row>
    <row r="23" customFormat="false" ht="15" hidden="false" customHeight="false" outlineLevel="0" collapsed="false">
      <c r="A23" s="20" t="s">
        <v>284</v>
      </c>
      <c r="B23" s="12"/>
      <c r="C23" s="12"/>
    </row>
    <row r="24" customFormat="false" ht="15" hidden="false" customHeight="false" outlineLevel="0" collapsed="false">
      <c r="A24" s="20" t="s">
        <v>285</v>
      </c>
      <c r="B24" s="12"/>
      <c r="C24" s="12"/>
    </row>
    <row r="25" customFormat="false" ht="15" hidden="false" customHeight="false" outlineLevel="0" collapsed="false">
      <c r="A25" s="14" t="s">
        <v>278</v>
      </c>
      <c r="B25" s="15" t="n">
        <f aca="false">COUNTIF($B$19:$B$24,Списки!$S$3)</f>
        <v>0</v>
      </c>
      <c r="C25" s="9"/>
    </row>
    <row r="26" customFormat="false" ht="15" hidden="false" customHeight="false" outlineLevel="0" collapsed="false">
      <c r="A26" s="9"/>
      <c r="B26" s="9"/>
      <c r="C26" s="9"/>
    </row>
    <row r="27" customFormat="false" ht="15" hidden="false" customHeight="false" outlineLevel="0" collapsed="false">
      <c r="A27" s="5" t="s">
        <v>286</v>
      </c>
      <c r="B27" s="9"/>
      <c r="C27" s="9"/>
    </row>
    <row r="28" customFormat="false" ht="42" hidden="false" customHeight="true" outlineLevel="0" collapsed="false">
      <c r="A28" s="10" t="s">
        <v>210</v>
      </c>
      <c r="B28" s="10" t="s">
        <v>58</v>
      </c>
      <c r="C28" s="10" t="s">
        <v>271</v>
      </c>
    </row>
    <row r="29" customFormat="false" ht="15" hidden="false" customHeight="false" outlineLevel="0" collapsed="false">
      <c r="A29" s="20" t="s">
        <v>287</v>
      </c>
      <c r="B29" s="12"/>
      <c r="C29" s="12"/>
    </row>
    <row r="30" customFormat="false" ht="15" hidden="false" customHeight="false" outlineLevel="0" collapsed="false">
      <c r="A30" s="20" t="s">
        <v>288</v>
      </c>
      <c r="B30" s="12"/>
      <c r="C30" s="12"/>
    </row>
    <row r="31" customFormat="false" ht="15" hidden="false" customHeight="false" outlineLevel="0" collapsed="false">
      <c r="A31" s="20" t="s">
        <v>289</v>
      </c>
      <c r="B31" s="12"/>
      <c r="C31" s="12"/>
    </row>
    <row r="32" customFormat="false" ht="15" hidden="false" customHeight="false" outlineLevel="0" collapsed="false">
      <c r="A32" s="20" t="s">
        <v>290</v>
      </c>
      <c r="B32" s="12"/>
      <c r="C32" s="12"/>
    </row>
    <row r="33" customFormat="false" ht="15" hidden="false" customHeight="false" outlineLevel="0" collapsed="false">
      <c r="A33" s="20" t="s">
        <v>291</v>
      </c>
      <c r="B33" s="12"/>
      <c r="C33" s="12"/>
    </row>
    <row r="34" customFormat="false" ht="15" hidden="false" customHeight="false" outlineLevel="0" collapsed="false">
      <c r="A34" s="20" t="s">
        <v>292</v>
      </c>
      <c r="B34" s="12"/>
      <c r="C34" s="12"/>
    </row>
    <row r="35" customFormat="false" ht="15" hidden="false" customHeight="false" outlineLevel="0" collapsed="false">
      <c r="A35" s="14" t="s">
        <v>278</v>
      </c>
      <c r="B35" s="15" t="n">
        <f aca="false">COUNTIF($B$29:$B$34,Списки!$S$3)</f>
        <v>0</v>
      </c>
      <c r="C35" s="9"/>
    </row>
    <row r="36" customFormat="false" ht="15" hidden="false" customHeight="false" outlineLevel="0" collapsed="false">
      <c r="A36" s="9"/>
      <c r="B36" s="9"/>
      <c r="C36" s="9"/>
    </row>
    <row r="37" customFormat="false" ht="15" hidden="false" customHeight="false" outlineLevel="0" collapsed="false">
      <c r="A37" s="5" t="s">
        <v>293</v>
      </c>
      <c r="B37" s="9"/>
      <c r="C37" s="9"/>
    </row>
    <row r="38" customFormat="false" ht="42" hidden="false" customHeight="true" outlineLevel="0" collapsed="false">
      <c r="A38" s="10" t="s">
        <v>210</v>
      </c>
      <c r="B38" s="10" t="s">
        <v>58</v>
      </c>
      <c r="C38" s="10" t="s">
        <v>271</v>
      </c>
    </row>
    <row r="39" customFormat="false" ht="15" hidden="false" customHeight="false" outlineLevel="0" collapsed="false">
      <c r="A39" s="20" t="s">
        <v>294</v>
      </c>
      <c r="B39" s="12"/>
      <c r="C39" s="12"/>
    </row>
    <row r="40" customFormat="false" ht="15" hidden="false" customHeight="false" outlineLevel="0" collapsed="false">
      <c r="A40" s="20" t="s">
        <v>295</v>
      </c>
      <c r="B40" s="12"/>
      <c r="C40" s="12"/>
    </row>
    <row r="41" customFormat="false" ht="15" hidden="false" customHeight="false" outlineLevel="0" collapsed="false">
      <c r="A41" s="20" t="s">
        <v>296</v>
      </c>
      <c r="B41" s="12"/>
      <c r="C41" s="12"/>
    </row>
    <row r="42" customFormat="false" ht="15" hidden="false" customHeight="false" outlineLevel="0" collapsed="false">
      <c r="A42" s="14" t="s">
        <v>297</v>
      </c>
      <c r="B42" s="15" t="n">
        <f aca="false">COUNTIF($B$39:$B$41,Списки!$S$3)</f>
        <v>0</v>
      </c>
      <c r="C42" s="9"/>
    </row>
    <row r="43" customFormat="false" ht="15" hidden="false" customHeight="false" outlineLevel="0" collapsed="false">
      <c r="A43" s="9"/>
      <c r="B43" s="9"/>
      <c r="C43" s="9"/>
    </row>
    <row r="44" customFormat="false" ht="15" hidden="false" customHeight="false" outlineLevel="0" collapsed="false">
      <c r="A44" s="5" t="s">
        <v>298</v>
      </c>
      <c r="B44" s="9"/>
      <c r="C44" s="9"/>
    </row>
    <row r="45" customFormat="false" ht="42" hidden="false" customHeight="true" outlineLevel="0" collapsed="false">
      <c r="A45" s="10" t="s">
        <v>210</v>
      </c>
      <c r="B45" s="10" t="s">
        <v>58</v>
      </c>
      <c r="C45" s="10" t="s">
        <v>271</v>
      </c>
    </row>
    <row r="46" customFormat="false" ht="15" hidden="false" customHeight="false" outlineLevel="0" collapsed="false">
      <c r="A46" s="20" t="s">
        <v>299</v>
      </c>
      <c r="B46" s="12"/>
      <c r="C46" s="12"/>
    </row>
    <row r="47" customFormat="false" ht="15" hidden="false" customHeight="false" outlineLevel="0" collapsed="false">
      <c r="A47" s="20" t="s">
        <v>300</v>
      </c>
      <c r="B47" s="12"/>
      <c r="C47" s="12"/>
    </row>
    <row r="48" customFormat="false" ht="15" hidden="false" customHeight="false" outlineLevel="0" collapsed="false">
      <c r="A48" s="20" t="s">
        <v>301</v>
      </c>
      <c r="B48" s="12"/>
      <c r="C48" s="12"/>
    </row>
    <row r="49" customFormat="false" ht="15" hidden="false" customHeight="false" outlineLevel="0" collapsed="false">
      <c r="A49" s="20" t="s">
        <v>302</v>
      </c>
      <c r="B49" s="12"/>
      <c r="C49" s="12"/>
    </row>
    <row r="50" customFormat="false" ht="15" hidden="false" customHeight="false" outlineLevel="0" collapsed="false">
      <c r="A50" s="20" t="s">
        <v>303</v>
      </c>
      <c r="B50" s="12"/>
      <c r="C50" s="12"/>
    </row>
    <row r="51" customFormat="false" ht="15" hidden="false" customHeight="false" outlineLevel="0" collapsed="false">
      <c r="A51" s="14" t="s">
        <v>304</v>
      </c>
      <c r="B51" s="15" t="n">
        <f aca="false">COUNTIF($B$46:$B$50,Списки!$S$3)</f>
        <v>0</v>
      </c>
      <c r="C51" s="9"/>
    </row>
    <row r="52" customFormat="false" ht="15" hidden="false" customHeight="false" outlineLevel="0" collapsed="false">
      <c r="A52" s="9"/>
      <c r="B52" s="9"/>
      <c r="C52" s="9"/>
    </row>
    <row r="53" customFormat="false" ht="15" hidden="false" customHeight="false" outlineLevel="0" collapsed="false">
      <c r="A53" s="14" t="s">
        <v>305</v>
      </c>
      <c r="B53" s="29" t="n">
        <f aca="false">$B$15+$B$25+$B$35+$B$42+$B$51</f>
        <v>0</v>
      </c>
      <c r="C53" s="9"/>
    </row>
  </sheetData>
  <conditionalFormatting sqref="B9:B14">
    <cfRule type="expression" priority="2" aboveAverage="0" equalAverage="0" bottom="0" percent="0" rank="0" text="" dxfId="0">
      <formula>$B9="ні"</formula>
    </cfRule>
    <cfRule type="expression" priority="3" aboveAverage="0" equalAverage="0" bottom="0" percent="0" rank="0" text="" dxfId="2">
      <formula>$B9="так"</formula>
    </cfRule>
  </conditionalFormatting>
  <conditionalFormatting sqref="B19:B24">
    <cfRule type="expression" priority="4" aboveAverage="0" equalAverage="0" bottom="0" percent="0" rank="0" text="" dxfId="0">
      <formula>$B19="ні"</formula>
    </cfRule>
    <cfRule type="expression" priority="5" aboveAverage="0" equalAverage="0" bottom="0" percent="0" rank="0" text="" dxfId="2">
      <formula>$B19="так"</formula>
    </cfRule>
  </conditionalFormatting>
  <conditionalFormatting sqref="B29:B34">
    <cfRule type="expression" priority="6" aboveAverage="0" equalAverage="0" bottom="0" percent="0" rank="0" text="" dxfId="0">
      <formula>$B29="ні"</formula>
    </cfRule>
    <cfRule type="expression" priority="7" aboveAverage="0" equalAverage="0" bottom="0" percent="0" rank="0" text="" dxfId="2">
      <formula>$B29="так"</formula>
    </cfRule>
  </conditionalFormatting>
  <conditionalFormatting sqref="B39:B41">
    <cfRule type="expression" priority="8" aboveAverage="0" equalAverage="0" bottom="0" percent="0" rank="0" text="" dxfId="0">
      <formula>$B39="ні"</formula>
    </cfRule>
    <cfRule type="expression" priority="9" aboveAverage="0" equalAverage="0" bottom="0" percent="0" rank="0" text="" dxfId="2">
      <formula>$B39="так"</formula>
    </cfRule>
  </conditionalFormatting>
  <conditionalFormatting sqref="B46:B50">
    <cfRule type="expression" priority="10" aboveAverage="0" equalAverage="0" bottom="0" percent="0" rank="0" text="" dxfId="0">
      <formula>$B46="ні"</formula>
    </cfRule>
    <cfRule type="expression" priority="11" aboveAverage="0" equalAverage="0" bottom="0" percent="0" rank="0" text="" dxfId="2">
      <formula>$B46="так"</formula>
    </cfRule>
  </conditionalFormatting>
  <dataValidations count="5">
    <dataValidation allowBlank="true" errorStyle="stop" operator="between" showDropDown="false" showErrorMessage="false" showInputMessage="false" sqref="B9:B14" type="list">
      <formula1>Списки!$S$3:$S$5</formula1>
      <formula2>0</formula2>
    </dataValidation>
    <dataValidation allowBlank="true" errorStyle="stop" operator="between" showDropDown="false" showErrorMessage="false" showInputMessage="false" sqref="B19:B24" type="list">
      <formula1>Списки!$S$3:$S$5</formula1>
      <formula2>0</formula2>
    </dataValidation>
    <dataValidation allowBlank="true" errorStyle="stop" operator="between" showDropDown="false" showErrorMessage="false" showInputMessage="false" sqref="B29:B34" type="list">
      <formula1>Списки!$S$3:$S$5</formula1>
      <formula2>0</formula2>
    </dataValidation>
    <dataValidation allowBlank="true" errorStyle="stop" operator="between" showDropDown="false" showErrorMessage="false" showInputMessage="false" sqref="B39:B41" type="list">
      <formula1>Списки!$S$3:$S$5</formula1>
      <formula2>0</formula2>
    </dataValidation>
    <dataValidation allowBlank="true" errorStyle="stop" operator="between" showDropDown="false" showErrorMessage="false" showInputMessage="false" sqref="B46:B50" type="list">
      <formula1>Списки!$S$3:$S$5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44"/>
    <col collapsed="false" customWidth="true" hidden="false" outlineLevel="0" max="3" min="3" style="0" width="18"/>
    <col collapsed="false" customWidth="true" hidden="false" outlineLevel="0" max="4" min="4" style="0" width="52"/>
  </cols>
  <sheetData>
    <row r="1" customFormat="false" ht="17.35" hidden="false" customHeight="false" outlineLevel="0" collapsed="false">
      <c r="A1" s="8" t="s">
        <v>22</v>
      </c>
      <c r="B1" s="9"/>
      <c r="C1" s="9"/>
      <c r="D1" s="9"/>
    </row>
    <row r="2" customFormat="false" ht="158.2" hidden="false" customHeight="false" outlineLevel="0" collapsed="false">
      <c r="A2" s="3" t="s">
        <v>306</v>
      </c>
      <c r="B2" s="9"/>
      <c r="C2" s="9"/>
      <c r="D2" s="9"/>
    </row>
    <row r="3" customFormat="false" ht="68.65" hidden="false" customHeight="false" outlineLevel="0" collapsed="false">
      <c r="A3" s="3" t="s">
        <v>307</v>
      </c>
      <c r="B3" s="9"/>
      <c r="C3" s="9"/>
      <c r="D3" s="9"/>
    </row>
    <row r="4" customFormat="false" ht="180.55" hidden="false" customHeight="false" outlineLevel="0" collapsed="false">
      <c r="A4" s="3" t="s">
        <v>308</v>
      </c>
      <c r="B4" s="9"/>
      <c r="C4" s="9"/>
      <c r="D4" s="9"/>
    </row>
    <row r="5" customFormat="false" ht="15" hidden="false" customHeight="false" outlineLevel="0" collapsed="false">
      <c r="A5" s="9"/>
      <c r="B5" s="9"/>
      <c r="C5" s="9"/>
      <c r="D5" s="9"/>
    </row>
    <row r="6" customFormat="false" ht="26.85" hidden="false" customHeight="false" outlineLevel="0" collapsed="false">
      <c r="A6" s="5" t="s">
        <v>27</v>
      </c>
      <c r="B6" s="9"/>
      <c r="C6" s="9"/>
      <c r="D6" s="9"/>
    </row>
    <row r="7" customFormat="false" ht="42" hidden="false" customHeight="true" outlineLevel="0" collapsed="false">
      <c r="A7" s="10" t="s">
        <v>309</v>
      </c>
      <c r="B7" s="10" t="s">
        <v>310</v>
      </c>
      <c r="C7" s="10" t="s">
        <v>58</v>
      </c>
      <c r="D7" s="10" t="s">
        <v>311</v>
      </c>
    </row>
    <row r="8" customFormat="false" ht="15" hidden="false" customHeight="false" outlineLevel="0" collapsed="false">
      <c r="A8" s="30" t="s">
        <v>312</v>
      </c>
      <c r="B8" s="12"/>
      <c r="C8" s="12"/>
      <c r="D8" s="12"/>
    </row>
    <row r="9" customFormat="false" ht="15" hidden="false" customHeight="false" outlineLevel="0" collapsed="false">
      <c r="A9" s="30"/>
      <c r="B9" s="12"/>
      <c r="C9" s="12"/>
      <c r="D9" s="12"/>
    </row>
    <row r="10" customFormat="false" ht="15" hidden="false" customHeight="false" outlineLevel="0" collapsed="false">
      <c r="A10" s="30"/>
      <c r="B10" s="12"/>
      <c r="C10" s="12"/>
      <c r="D10" s="12"/>
    </row>
    <row r="11" customFormat="false" ht="15" hidden="false" customHeight="false" outlineLevel="0" collapsed="false">
      <c r="A11" s="30"/>
      <c r="B11" s="12"/>
      <c r="C11" s="12"/>
      <c r="D11" s="12"/>
    </row>
    <row r="12" customFormat="false" ht="15" hidden="false" customHeight="false" outlineLevel="0" collapsed="false">
      <c r="A12" s="30"/>
      <c r="B12" s="12"/>
      <c r="C12" s="12"/>
      <c r="D12" s="12"/>
    </row>
    <row r="13" customFormat="false" ht="15" hidden="false" customHeight="false" outlineLevel="0" collapsed="false">
      <c r="A13" s="30" t="s">
        <v>313</v>
      </c>
      <c r="B13" s="12"/>
      <c r="C13" s="12"/>
      <c r="D13" s="12"/>
    </row>
    <row r="14" customFormat="false" ht="15" hidden="false" customHeight="false" outlineLevel="0" collapsed="false">
      <c r="A14" s="30"/>
      <c r="B14" s="12"/>
      <c r="C14" s="12"/>
      <c r="D14" s="12"/>
    </row>
    <row r="15" customFormat="false" ht="15" hidden="false" customHeight="false" outlineLevel="0" collapsed="false">
      <c r="A15" s="30"/>
      <c r="B15" s="12"/>
      <c r="C15" s="12"/>
      <c r="D15" s="12"/>
    </row>
    <row r="16" customFormat="false" ht="15" hidden="false" customHeight="false" outlineLevel="0" collapsed="false">
      <c r="A16" s="30"/>
      <c r="B16" s="12"/>
      <c r="C16" s="12"/>
      <c r="D16" s="12"/>
    </row>
    <row r="17" customFormat="false" ht="15" hidden="false" customHeight="false" outlineLevel="0" collapsed="false">
      <c r="A17" s="30"/>
      <c r="B17" s="12"/>
      <c r="C17" s="12"/>
      <c r="D17" s="12"/>
    </row>
    <row r="18" customFormat="false" ht="15" hidden="false" customHeight="false" outlineLevel="0" collapsed="false">
      <c r="A18" s="30" t="s">
        <v>314</v>
      </c>
      <c r="B18" s="12"/>
      <c r="C18" s="12"/>
      <c r="D18" s="12"/>
    </row>
    <row r="19" customFormat="false" ht="15" hidden="false" customHeight="false" outlineLevel="0" collapsed="false">
      <c r="A19" s="30"/>
      <c r="B19" s="12"/>
      <c r="C19" s="12"/>
      <c r="D19" s="12"/>
    </row>
    <row r="20" customFormat="false" ht="15" hidden="false" customHeight="false" outlineLevel="0" collapsed="false">
      <c r="A20" s="30"/>
      <c r="B20" s="12"/>
      <c r="C20" s="12"/>
      <c r="D20" s="12"/>
    </row>
    <row r="21" customFormat="false" ht="15" hidden="false" customHeight="false" outlineLevel="0" collapsed="false">
      <c r="A21" s="30"/>
      <c r="B21" s="12"/>
      <c r="C21" s="12"/>
      <c r="D21" s="12"/>
    </row>
    <row r="22" customFormat="false" ht="15" hidden="false" customHeight="false" outlineLevel="0" collapsed="false">
      <c r="A22" s="30"/>
      <c r="B22" s="12"/>
      <c r="C22" s="12"/>
      <c r="D22" s="12"/>
    </row>
    <row r="23" customFormat="false" ht="15" hidden="false" customHeight="false" outlineLevel="0" collapsed="false">
      <c r="A23" s="30" t="s">
        <v>315</v>
      </c>
      <c r="B23" s="12"/>
      <c r="C23" s="12"/>
      <c r="D23" s="12"/>
    </row>
    <row r="24" customFormat="false" ht="15" hidden="false" customHeight="false" outlineLevel="0" collapsed="false">
      <c r="A24" s="30"/>
      <c r="B24" s="12"/>
      <c r="C24" s="12"/>
      <c r="D24" s="12"/>
    </row>
    <row r="25" customFormat="false" ht="15" hidden="false" customHeight="false" outlineLevel="0" collapsed="false">
      <c r="A25" s="30"/>
      <c r="B25" s="12"/>
      <c r="C25" s="12"/>
      <c r="D25" s="12"/>
    </row>
    <row r="26" customFormat="false" ht="15" hidden="false" customHeight="false" outlineLevel="0" collapsed="false">
      <c r="A26" s="30"/>
      <c r="B26" s="12"/>
      <c r="C26" s="12"/>
      <c r="D26" s="12"/>
    </row>
    <row r="27" customFormat="false" ht="15" hidden="false" customHeight="false" outlineLevel="0" collapsed="false">
      <c r="A27" s="30"/>
      <c r="B27" s="12"/>
      <c r="C27" s="12"/>
      <c r="D27" s="12"/>
    </row>
    <row r="28" customFormat="false" ht="15" hidden="false" customHeight="false" outlineLevel="0" collapsed="false">
      <c r="A28" s="30" t="s">
        <v>316</v>
      </c>
      <c r="B28" s="12"/>
      <c r="C28" s="12"/>
      <c r="D28" s="12"/>
    </row>
    <row r="29" customFormat="false" ht="15" hidden="false" customHeight="false" outlineLevel="0" collapsed="false">
      <c r="A29" s="30"/>
      <c r="B29" s="12"/>
      <c r="C29" s="12"/>
      <c r="D29" s="12"/>
    </row>
    <row r="30" customFormat="false" ht="15" hidden="false" customHeight="false" outlineLevel="0" collapsed="false">
      <c r="A30" s="30"/>
      <c r="B30" s="12"/>
      <c r="C30" s="12"/>
      <c r="D30" s="12"/>
    </row>
    <row r="31" customFormat="false" ht="15" hidden="false" customHeight="false" outlineLevel="0" collapsed="false">
      <c r="A31" s="30"/>
      <c r="B31" s="12"/>
      <c r="C31" s="12"/>
      <c r="D31" s="12"/>
    </row>
    <row r="32" customFormat="false" ht="15" hidden="false" customHeight="false" outlineLevel="0" collapsed="false">
      <c r="A32" s="30"/>
      <c r="B32" s="12"/>
      <c r="C32" s="12"/>
      <c r="D32" s="12"/>
    </row>
    <row r="33" customFormat="false" ht="15" hidden="false" customHeight="false" outlineLevel="0" collapsed="false">
      <c r="A33" s="30" t="s">
        <v>317</v>
      </c>
      <c r="B33" s="12"/>
      <c r="C33" s="12"/>
      <c r="D33" s="12"/>
    </row>
    <row r="34" customFormat="false" ht="15" hidden="false" customHeight="false" outlineLevel="0" collapsed="false">
      <c r="A34" s="30"/>
      <c r="B34" s="12"/>
      <c r="C34" s="12"/>
      <c r="D34" s="12"/>
    </row>
    <row r="35" customFormat="false" ht="15" hidden="false" customHeight="false" outlineLevel="0" collapsed="false">
      <c r="A35" s="30"/>
      <c r="B35" s="12"/>
      <c r="C35" s="12"/>
      <c r="D35" s="12"/>
    </row>
    <row r="36" customFormat="false" ht="15" hidden="false" customHeight="false" outlineLevel="0" collapsed="false">
      <c r="A36" s="30"/>
      <c r="B36" s="12"/>
      <c r="C36" s="12"/>
      <c r="D36" s="12"/>
    </row>
    <row r="37" customFormat="false" ht="15" hidden="false" customHeight="false" outlineLevel="0" collapsed="false">
      <c r="A37" s="30"/>
      <c r="B37" s="12"/>
      <c r="C37" s="12"/>
      <c r="D37" s="12"/>
    </row>
    <row r="38" customFormat="false" ht="15" hidden="false" customHeight="false" outlineLevel="0" collapsed="false">
      <c r="A38" s="30" t="s">
        <v>318</v>
      </c>
      <c r="B38" s="12"/>
      <c r="C38" s="12"/>
      <c r="D38" s="12"/>
    </row>
    <row r="39" customFormat="false" ht="15" hidden="false" customHeight="false" outlineLevel="0" collapsed="false">
      <c r="A39" s="30"/>
      <c r="B39" s="12"/>
      <c r="C39" s="12"/>
      <c r="D39" s="12"/>
    </row>
    <row r="40" customFormat="false" ht="15" hidden="false" customHeight="false" outlineLevel="0" collapsed="false">
      <c r="A40" s="30"/>
      <c r="B40" s="12"/>
      <c r="C40" s="12"/>
      <c r="D40" s="12"/>
    </row>
    <row r="41" customFormat="false" ht="15" hidden="false" customHeight="false" outlineLevel="0" collapsed="false">
      <c r="A41" s="30"/>
      <c r="B41" s="12"/>
      <c r="C41" s="12"/>
      <c r="D41" s="12"/>
    </row>
    <row r="42" customFormat="false" ht="15" hidden="false" customHeight="false" outlineLevel="0" collapsed="false">
      <c r="A42" s="30"/>
      <c r="B42" s="12"/>
      <c r="C42" s="12"/>
      <c r="D42" s="12"/>
    </row>
    <row r="43" customFormat="false" ht="15" hidden="false" customHeight="false" outlineLevel="0" collapsed="false">
      <c r="A43" s="9"/>
      <c r="B43" s="9"/>
      <c r="C43" s="9"/>
      <c r="D43" s="9"/>
    </row>
    <row r="44" customFormat="false" ht="15" hidden="false" customHeight="false" outlineLevel="0" collapsed="false">
      <c r="A44" s="14" t="s">
        <v>319</v>
      </c>
      <c r="B44" s="15" t="n">
        <f aca="false">COUNTIF($C$8:$C$42,Списки!$T$5)</f>
        <v>0</v>
      </c>
      <c r="C44" s="9"/>
      <c r="D44" s="9"/>
    </row>
    <row r="45" customFormat="false" ht="15" hidden="false" customHeight="false" outlineLevel="0" collapsed="false">
      <c r="A45" s="14" t="s">
        <v>320</v>
      </c>
      <c r="B45" s="15" t="n">
        <f aca="false">COUNTIF($C$8:$C$42,Списки!$T$4)</f>
        <v>0</v>
      </c>
      <c r="C45" s="9"/>
      <c r="D45" s="9"/>
    </row>
    <row r="46" customFormat="false" ht="15" hidden="false" customHeight="false" outlineLevel="0" collapsed="false">
      <c r="A46" s="14" t="s">
        <v>321</v>
      </c>
      <c r="B46" s="15" t="n">
        <f aca="false">COUNTIF($C$8:$C$42,Списки!$T$3)</f>
        <v>0</v>
      </c>
      <c r="C46" s="9"/>
      <c r="D46" s="9"/>
    </row>
    <row r="47" customFormat="false" ht="15" hidden="false" customHeight="false" outlineLevel="0" collapsed="false">
      <c r="A47" s="9"/>
      <c r="B47" s="9"/>
      <c r="C47" s="9"/>
      <c r="D47" s="9"/>
    </row>
    <row r="48" customFormat="false" ht="158.2" hidden="false" customHeight="false" outlineLevel="0" collapsed="false">
      <c r="A48" s="3" t="s">
        <v>322</v>
      </c>
      <c r="B48" s="9"/>
      <c r="C48" s="9"/>
      <c r="D48" s="9"/>
    </row>
    <row r="49" customFormat="false" ht="113.4" hidden="false" customHeight="false" outlineLevel="0" collapsed="false">
      <c r="A49" s="3" t="s">
        <v>323</v>
      </c>
      <c r="B49" s="9"/>
      <c r="C49" s="9"/>
      <c r="D49" s="9"/>
    </row>
    <row r="50" customFormat="false" ht="57.45" hidden="false" customHeight="false" outlineLevel="0" collapsed="false">
      <c r="A50" s="3" t="s">
        <v>324</v>
      </c>
      <c r="B50" s="9"/>
      <c r="C50" s="9"/>
      <c r="D50" s="9"/>
    </row>
    <row r="51" customFormat="false" ht="15" hidden="false" customHeight="false" outlineLevel="0" collapsed="false">
      <c r="A51" s="9"/>
      <c r="B51" s="9"/>
      <c r="C51" s="9"/>
      <c r="D51" s="9"/>
    </row>
    <row r="52" customFormat="false" ht="180.55" hidden="false" customHeight="false" outlineLevel="0" collapsed="false">
      <c r="A52" s="3" t="s">
        <v>325</v>
      </c>
      <c r="B52" s="9"/>
      <c r="C52" s="9"/>
      <c r="D52" s="9"/>
    </row>
    <row r="53" customFormat="false" ht="15" hidden="false" customHeight="false" outlineLevel="0" collapsed="false">
      <c r="A53" s="9"/>
      <c r="B53" s="9"/>
      <c r="C53" s="9"/>
      <c r="D53" s="9"/>
    </row>
    <row r="54" customFormat="false" ht="77.6" hidden="false" customHeight="false" outlineLevel="0" collapsed="false">
      <c r="A54" s="5" t="s">
        <v>326</v>
      </c>
      <c r="B54" s="9"/>
      <c r="C54" s="9"/>
      <c r="D54" s="9"/>
    </row>
    <row r="55" customFormat="false" ht="91" hidden="false" customHeight="false" outlineLevel="0" collapsed="false">
      <c r="A55" s="3" t="s">
        <v>327</v>
      </c>
      <c r="B55" s="9"/>
      <c r="C55" s="9"/>
      <c r="D55" s="9"/>
    </row>
    <row r="56" customFormat="false" ht="35.05" hidden="false" customHeight="false" outlineLevel="0" collapsed="false">
      <c r="A56" s="3" t="s">
        <v>328</v>
      </c>
      <c r="B56" s="9"/>
      <c r="C56" s="9"/>
      <c r="D56" s="9"/>
    </row>
    <row r="57" customFormat="false" ht="79.85" hidden="false" customHeight="false" outlineLevel="0" collapsed="false">
      <c r="A57" s="3" t="s">
        <v>329</v>
      </c>
      <c r="B57" s="9"/>
      <c r="C57" s="9"/>
      <c r="D57" s="9"/>
    </row>
    <row r="58" customFormat="false" ht="57.45" hidden="false" customHeight="false" outlineLevel="0" collapsed="false">
      <c r="A58" s="3" t="s">
        <v>330</v>
      </c>
      <c r="B58" s="9"/>
      <c r="C58" s="9"/>
      <c r="D58" s="9"/>
    </row>
  </sheetData>
  <conditionalFormatting sqref="B8:C42">
    <cfRule type="expression" priority="2" aboveAverage="0" equalAverage="0" bottom="0" percent="0" rank="0" text="" dxfId="2">
      <formula>$C8="зелений"</formula>
    </cfRule>
    <cfRule type="expression" priority="3" aboveAverage="0" equalAverage="0" bottom="0" percent="0" rank="0" text="" dxfId="1">
      <formula>$C8="жовтий"</formula>
    </cfRule>
    <cfRule type="expression" priority="4" aboveAverage="0" equalAverage="0" bottom="0" percent="0" rank="0" text="" dxfId="0">
      <formula>$C8="червоний"</formula>
    </cfRule>
  </conditionalFormatting>
  <dataValidations count="1">
    <dataValidation allowBlank="true" errorStyle="stop" operator="between" showDropDown="false" showErrorMessage="false" showInputMessage="false" sqref="C8:C42" type="list">
      <formula1>Списки!$T$3:$T$5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3" min="2" style="0" width="26"/>
    <col collapsed="false" customWidth="true" hidden="false" outlineLevel="0" max="4" min="4" style="0" width="34"/>
    <col collapsed="false" customWidth="true" hidden="false" outlineLevel="0" max="5" min="5" style="0" width="24"/>
    <col collapsed="false" customWidth="true" hidden="false" outlineLevel="0" max="6" min="6" style="0" width="38"/>
    <col collapsed="false" customWidth="true" hidden="false" outlineLevel="0" max="7" min="7" style="0" width="40"/>
  </cols>
  <sheetData>
    <row r="1" customFormat="false" ht="17.35" hidden="false" customHeight="false" outlineLevel="0" collapsed="false">
      <c r="A1" s="8" t="s">
        <v>23</v>
      </c>
      <c r="B1" s="9"/>
      <c r="C1" s="9"/>
      <c r="D1" s="9"/>
      <c r="E1" s="9"/>
      <c r="F1" s="9"/>
      <c r="G1" s="9"/>
      <c r="H1" s="9"/>
    </row>
    <row r="2" customFormat="false" ht="102.2" hidden="false" customHeight="false" outlineLevel="0" collapsed="false">
      <c r="A2" s="3" t="s">
        <v>331</v>
      </c>
      <c r="B2" s="9"/>
      <c r="C2" s="9"/>
      <c r="D2" s="9"/>
      <c r="E2" s="9"/>
      <c r="F2" s="9"/>
      <c r="G2" s="9"/>
      <c r="H2" s="9"/>
    </row>
    <row r="3" customFormat="false" ht="35.05" hidden="false" customHeight="false" outlineLevel="0" collapsed="false">
      <c r="A3" s="3" t="s">
        <v>332</v>
      </c>
      <c r="B3" s="9"/>
      <c r="C3" s="9"/>
      <c r="D3" s="9"/>
      <c r="E3" s="9"/>
      <c r="F3" s="9"/>
      <c r="G3" s="9"/>
      <c r="H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</row>
    <row r="6" customFormat="false" ht="42" hidden="false" customHeight="true" outlineLevel="0" collapsed="false">
      <c r="A6" s="10" t="s">
        <v>333</v>
      </c>
      <c r="B6" s="10" t="s">
        <v>334</v>
      </c>
      <c r="C6" s="10" t="s">
        <v>335</v>
      </c>
      <c r="D6" s="10" t="s">
        <v>336</v>
      </c>
      <c r="E6" s="10" t="s">
        <v>121</v>
      </c>
      <c r="F6" s="10" t="s">
        <v>337</v>
      </c>
      <c r="G6" s="10" t="s">
        <v>338</v>
      </c>
      <c r="H6" s="9"/>
    </row>
    <row r="7" customFormat="false" ht="23.85" hidden="false" customHeight="false" outlineLevel="0" collapsed="false">
      <c r="A7" s="17" t="s">
        <v>339</v>
      </c>
      <c r="B7" s="17" t="s">
        <v>340</v>
      </c>
      <c r="C7" s="17" t="s">
        <v>341</v>
      </c>
      <c r="D7" s="23" t="str">
        <f aca="false">IF(OR($B7="",$C7=""),"",$B7&amp;" + "&amp;$C7)</f>
        <v>Експлуатація + Контроль</v>
      </c>
      <c r="E7" s="17" t="s">
        <v>342</v>
      </c>
      <c r="F7" s="17" t="s">
        <v>343</v>
      </c>
      <c r="G7" s="17" t="s">
        <v>344</v>
      </c>
      <c r="H7" s="19" t="s">
        <v>68</v>
      </c>
    </row>
    <row r="8" customFormat="false" ht="15" hidden="false" customHeight="false" outlineLevel="0" collapsed="false">
      <c r="A8" s="12"/>
      <c r="B8" s="12"/>
      <c r="C8" s="12"/>
      <c r="D8" s="23" t="str">
        <f aca="false">IF(OR($B8="",$C8=""),"",$B8&amp;" + "&amp;$C8)</f>
        <v/>
      </c>
      <c r="E8" s="12"/>
      <c r="F8" s="12"/>
      <c r="G8" s="12"/>
      <c r="H8" s="9"/>
    </row>
    <row r="9" customFormat="false" ht="15" hidden="false" customHeight="false" outlineLevel="0" collapsed="false">
      <c r="A9" s="12"/>
      <c r="B9" s="12"/>
      <c r="C9" s="12"/>
      <c r="D9" s="23" t="str">
        <f aca="false">IF(OR($B9="",$C9=""),"",$B9&amp;" + "&amp;$C9)</f>
        <v/>
      </c>
      <c r="E9" s="12"/>
      <c r="F9" s="12"/>
      <c r="G9" s="12"/>
      <c r="H9" s="9"/>
    </row>
    <row r="10" customFormat="false" ht="15" hidden="false" customHeight="false" outlineLevel="0" collapsed="false">
      <c r="A10" s="12"/>
      <c r="B10" s="12"/>
      <c r="C10" s="12"/>
      <c r="D10" s="23" t="str">
        <f aca="false">IF(OR($B10="",$C10=""),"",$B10&amp;" + "&amp;$C10)</f>
        <v/>
      </c>
      <c r="E10" s="12"/>
      <c r="F10" s="12"/>
      <c r="G10" s="12"/>
      <c r="H10" s="9"/>
    </row>
    <row r="11" customFormat="false" ht="15" hidden="false" customHeight="false" outlineLevel="0" collapsed="false">
      <c r="A11" s="12"/>
      <c r="B11" s="12"/>
      <c r="C11" s="12"/>
      <c r="D11" s="23" t="str">
        <f aca="false">IF(OR($B11="",$C11=""),"",$B11&amp;" + "&amp;$C11)</f>
        <v/>
      </c>
      <c r="E11" s="12"/>
      <c r="F11" s="12"/>
      <c r="G11" s="12"/>
      <c r="H11" s="9"/>
    </row>
    <row r="12" customFormat="false" ht="15" hidden="false" customHeight="false" outlineLevel="0" collapsed="false">
      <c r="A12" s="12"/>
      <c r="B12" s="12"/>
      <c r="C12" s="12"/>
      <c r="D12" s="23" t="str">
        <f aca="false">IF(OR($B12="",$C12=""),"",$B12&amp;" + "&amp;$C12)</f>
        <v/>
      </c>
      <c r="E12" s="12"/>
      <c r="F12" s="12"/>
      <c r="G12" s="12"/>
      <c r="H12" s="9"/>
    </row>
    <row r="13" customFormat="false" ht="15" hidden="false" customHeight="false" outlineLevel="0" collapsed="false">
      <c r="A13" s="12"/>
      <c r="B13" s="12"/>
      <c r="C13" s="12"/>
      <c r="D13" s="23" t="str">
        <f aca="false">IF(OR($B13="",$C13=""),"",$B13&amp;" + "&amp;$C13)</f>
        <v/>
      </c>
      <c r="E13" s="12"/>
      <c r="F13" s="12"/>
      <c r="G13" s="12"/>
      <c r="H13" s="9"/>
    </row>
    <row r="14" customFormat="false" ht="15" hidden="false" customHeight="false" outlineLevel="0" collapsed="false">
      <c r="A14" s="12"/>
      <c r="B14" s="12"/>
      <c r="C14" s="12"/>
      <c r="D14" s="23" t="str">
        <f aca="false">IF(OR($B14="",$C14=""),"",$B14&amp;" + "&amp;$C14)</f>
        <v/>
      </c>
      <c r="E14" s="12"/>
      <c r="F14" s="12"/>
      <c r="G14" s="12"/>
      <c r="H14" s="9"/>
    </row>
    <row r="15" customFormat="false" ht="15" hidden="false" customHeight="false" outlineLevel="0" collapsed="false">
      <c r="A15" s="12"/>
      <c r="B15" s="12"/>
      <c r="C15" s="12"/>
      <c r="D15" s="23" t="str">
        <f aca="false">IF(OR($B15="",$C15=""),"",$B15&amp;" + "&amp;$C15)</f>
        <v/>
      </c>
      <c r="E15" s="12"/>
      <c r="F15" s="12"/>
      <c r="G15" s="12"/>
      <c r="H15" s="9"/>
    </row>
    <row r="16" customFormat="false" ht="15" hidden="false" customHeight="false" outlineLevel="0" collapsed="false">
      <c r="A16" s="12"/>
      <c r="B16" s="12"/>
      <c r="C16" s="12"/>
      <c r="D16" s="23" t="str">
        <f aca="false">IF(OR($B16="",$C16=""),"",$B16&amp;" + "&amp;$C16)</f>
        <v/>
      </c>
      <c r="E16" s="12"/>
      <c r="F16" s="12"/>
      <c r="G16" s="12"/>
      <c r="H16" s="9"/>
    </row>
    <row r="17" customFormat="false" ht="15" hidden="false" customHeight="false" outlineLevel="0" collapsed="false">
      <c r="A17" s="12"/>
      <c r="B17" s="12"/>
      <c r="C17" s="12"/>
      <c r="D17" s="23" t="str">
        <f aca="false">IF(OR($B17="",$C17=""),"",$B17&amp;" + "&amp;$C17)</f>
        <v/>
      </c>
      <c r="E17" s="12"/>
      <c r="F17" s="12"/>
      <c r="G17" s="12"/>
      <c r="H17" s="9"/>
    </row>
    <row r="18" customFormat="false" ht="15" hidden="false" customHeight="false" outlineLevel="0" collapsed="false">
      <c r="A18" s="12"/>
      <c r="B18" s="12"/>
      <c r="C18" s="12"/>
      <c r="D18" s="23" t="str">
        <f aca="false">IF(OR($B18="",$C18=""),"",$B18&amp;" + "&amp;$C18)</f>
        <v/>
      </c>
      <c r="E18" s="12"/>
      <c r="F18" s="12"/>
      <c r="G18" s="12"/>
      <c r="H18" s="9"/>
    </row>
    <row r="19" customFormat="false" ht="15" hidden="false" customHeight="false" outlineLevel="0" collapsed="false">
      <c r="A19" s="12"/>
      <c r="B19" s="12"/>
      <c r="C19" s="12"/>
      <c r="D19" s="23" t="str">
        <f aca="false">IF(OR($B19="",$C19=""),"",$B19&amp;" + "&amp;$C19)</f>
        <v/>
      </c>
      <c r="E19" s="12"/>
      <c r="F19" s="12"/>
      <c r="G19" s="12"/>
      <c r="H19" s="9"/>
    </row>
    <row r="20" customFormat="false" ht="15" hidden="false" customHeight="false" outlineLevel="0" collapsed="false">
      <c r="A20" s="12"/>
      <c r="B20" s="12"/>
      <c r="C20" s="12"/>
      <c r="D20" s="23" t="str">
        <f aca="false">IF(OR($B20="",$C20=""),"",$B20&amp;" + "&amp;$C20)</f>
        <v/>
      </c>
      <c r="E20" s="12"/>
      <c r="F20" s="12"/>
      <c r="G20" s="12"/>
      <c r="H20" s="9"/>
    </row>
    <row r="21" customFormat="false" ht="15" hidden="false" customHeight="false" outlineLevel="0" collapsed="false">
      <c r="A21" s="12"/>
      <c r="B21" s="12"/>
      <c r="C21" s="12"/>
      <c r="D21" s="23" t="str">
        <f aca="false">IF(OR($B21="",$C21=""),"",$B21&amp;" + "&amp;$C21)</f>
        <v/>
      </c>
      <c r="E21" s="12"/>
      <c r="F21" s="12"/>
      <c r="G21" s="12"/>
      <c r="H21" s="9"/>
    </row>
    <row r="22" customFormat="false" ht="15" hidden="false" customHeight="false" outlineLevel="0" collapsed="false">
      <c r="A22" s="12"/>
      <c r="B22" s="12"/>
      <c r="C22" s="12"/>
      <c r="D22" s="23" t="str">
        <f aca="false">IF(OR($B22="",$C22=""),"",$B22&amp;" + "&amp;$C22)</f>
        <v/>
      </c>
      <c r="E22" s="12"/>
      <c r="F22" s="12"/>
      <c r="G22" s="12"/>
      <c r="H22" s="9"/>
    </row>
    <row r="23" customFormat="false" ht="15" hidden="false" customHeight="false" outlineLevel="0" collapsed="false">
      <c r="A23" s="12"/>
      <c r="B23" s="12"/>
      <c r="C23" s="12"/>
      <c r="D23" s="23" t="str">
        <f aca="false">IF(OR($B23="",$C23=""),"",$B23&amp;" + "&amp;$C23)</f>
        <v/>
      </c>
      <c r="E23" s="12"/>
      <c r="F23" s="12"/>
      <c r="G23" s="12"/>
      <c r="H23" s="9"/>
    </row>
    <row r="24" customFormat="false" ht="15" hidden="false" customHeight="false" outlineLevel="0" collapsed="false">
      <c r="A24" s="12"/>
      <c r="B24" s="12"/>
      <c r="C24" s="12"/>
      <c r="D24" s="23" t="str">
        <f aca="false">IF(OR($B24="",$C24=""),"",$B24&amp;" + "&amp;$C24)</f>
        <v/>
      </c>
      <c r="E24" s="12"/>
      <c r="F24" s="12"/>
      <c r="G24" s="12"/>
      <c r="H24" s="9"/>
    </row>
    <row r="25" customFormat="false" ht="15" hidden="false" customHeight="false" outlineLevel="0" collapsed="false">
      <c r="A25" s="12"/>
      <c r="B25" s="12"/>
      <c r="C25" s="12"/>
      <c r="D25" s="23" t="str">
        <f aca="false">IF(OR($B25="",$C25=""),"",$B25&amp;" + "&amp;$C25)</f>
        <v/>
      </c>
      <c r="E25" s="12"/>
      <c r="F25" s="12"/>
      <c r="G25" s="12"/>
      <c r="H25" s="9"/>
    </row>
    <row r="26" customFormat="false" ht="15" hidden="false" customHeight="false" outlineLevel="0" collapsed="false">
      <c r="A26" s="12"/>
      <c r="B26" s="12"/>
      <c r="C26" s="12"/>
      <c r="D26" s="23" t="str">
        <f aca="false">IF(OR($B26="",$C26=""),"",$B26&amp;" + "&amp;$C26)</f>
        <v/>
      </c>
      <c r="E26" s="12"/>
      <c r="F26" s="12"/>
      <c r="G26" s="12"/>
      <c r="H26" s="9"/>
    </row>
    <row r="27" customFormat="false" ht="15" hidden="false" customHeight="false" outlineLevel="0" collapsed="false">
      <c r="A27" s="12"/>
      <c r="B27" s="12"/>
      <c r="C27" s="12"/>
      <c r="D27" s="23" t="str">
        <f aca="false">IF(OR($B27="",$C27=""),"",$B27&amp;" + "&amp;$C27)</f>
        <v/>
      </c>
      <c r="E27" s="12"/>
      <c r="F27" s="12"/>
      <c r="G27" s="12"/>
      <c r="H27" s="9"/>
    </row>
    <row r="28" customFormat="false" ht="15" hidden="false" customHeight="false" outlineLevel="0" collapsed="false">
      <c r="A28" s="12"/>
      <c r="B28" s="12"/>
      <c r="C28" s="12"/>
      <c r="D28" s="23" t="str">
        <f aca="false">IF(OR($B28="",$C28=""),"",$B28&amp;" + "&amp;$C28)</f>
        <v/>
      </c>
      <c r="E28" s="12"/>
      <c r="F28" s="12"/>
      <c r="G28" s="12"/>
      <c r="H28" s="9"/>
    </row>
    <row r="29" customFormat="false" ht="15" hidden="false" customHeight="false" outlineLevel="0" collapsed="false">
      <c r="A29" s="12"/>
      <c r="B29" s="12"/>
      <c r="C29" s="12"/>
      <c r="D29" s="23" t="str">
        <f aca="false">IF(OR($B29="",$C29=""),"",$B29&amp;" + "&amp;$C29)</f>
        <v/>
      </c>
      <c r="E29" s="12"/>
      <c r="F29" s="12"/>
      <c r="G29" s="12"/>
      <c r="H29" s="9"/>
    </row>
    <row r="30" customFormat="false" ht="15" hidden="false" customHeight="false" outlineLevel="0" collapsed="false">
      <c r="A30" s="12"/>
      <c r="B30" s="12"/>
      <c r="C30" s="12"/>
      <c r="D30" s="23" t="str">
        <f aca="false">IF(OR($B30="",$C30=""),"",$B30&amp;" + "&amp;$C30)</f>
        <v/>
      </c>
      <c r="E30" s="12"/>
      <c r="F30" s="12"/>
      <c r="G30" s="12"/>
      <c r="H30" s="9"/>
    </row>
    <row r="31" customFormat="false" ht="15" hidden="false" customHeight="false" outlineLevel="0" collapsed="false">
      <c r="A31" s="12"/>
      <c r="B31" s="12"/>
      <c r="C31" s="12"/>
      <c r="D31" s="23" t="str">
        <f aca="false">IF(OR($B31="",$C31=""),"",$B31&amp;" + "&amp;$C31)</f>
        <v/>
      </c>
      <c r="E31" s="12"/>
      <c r="F31" s="12"/>
      <c r="G31" s="12"/>
      <c r="H31" s="9"/>
    </row>
    <row r="32" customFormat="false" ht="15" hidden="false" customHeight="false" outlineLevel="0" collapsed="false">
      <c r="A32" s="12"/>
      <c r="B32" s="12"/>
      <c r="C32" s="12"/>
      <c r="D32" s="23" t="str">
        <f aca="false">IF(OR($B32="",$C32=""),"",$B32&amp;" + "&amp;$C32)</f>
        <v/>
      </c>
      <c r="E32" s="12"/>
      <c r="F32" s="12"/>
      <c r="G32" s="12"/>
      <c r="H32" s="9"/>
    </row>
    <row r="33" customFormat="false" ht="15" hidden="false" customHeight="false" outlineLevel="0" collapsed="false">
      <c r="A33" s="12"/>
      <c r="B33" s="12"/>
      <c r="C33" s="12"/>
      <c r="D33" s="23" t="str">
        <f aca="false">IF(OR($B33="",$C33=""),"",$B33&amp;" + "&amp;$C33)</f>
        <v/>
      </c>
      <c r="E33" s="12"/>
      <c r="F33" s="12"/>
      <c r="G33" s="12"/>
      <c r="H33" s="9"/>
    </row>
    <row r="34" customFormat="false" ht="15" hidden="false" customHeight="false" outlineLevel="0" collapsed="false">
      <c r="A34" s="12"/>
      <c r="B34" s="12"/>
      <c r="C34" s="12"/>
      <c r="D34" s="23" t="str">
        <f aca="false">IF(OR($B34="",$C34=""),"",$B34&amp;" + "&amp;$C34)</f>
        <v/>
      </c>
      <c r="E34" s="12"/>
      <c r="F34" s="12"/>
      <c r="G34" s="12"/>
      <c r="H34" s="9"/>
    </row>
    <row r="35" customFormat="false" ht="15" hidden="false" customHeight="false" outlineLevel="0" collapsed="false">
      <c r="A35" s="12"/>
      <c r="B35" s="12"/>
      <c r="C35" s="12"/>
      <c r="D35" s="23" t="str">
        <f aca="false">IF(OR($B35="",$C35=""),"",$B35&amp;" + "&amp;$C35)</f>
        <v/>
      </c>
      <c r="E35" s="12"/>
      <c r="F35" s="12"/>
      <c r="G35" s="12"/>
      <c r="H35" s="9"/>
    </row>
    <row r="36" customFormat="false" ht="15" hidden="false" customHeight="false" outlineLevel="0" collapsed="false">
      <c r="A36" s="12"/>
      <c r="B36" s="12"/>
      <c r="C36" s="12"/>
      <c r="D36" s="23" t="str">
        <f aca="false">IF(OR($B36="",$C36=""),"",$B36&amp;" + "&amp;$C36)</f>
        <v/>
      </c>
      <c r="E36" s="12"/>
      <c r="F36" s="12"/>
      <c r="G36" s="12"/>
      <c r="H36" s="9"/>
    </row>
    <row r="37" customFormat="false" ht="15" hidden="false" customHeight="false" outlineLevel="0" collapsed="false">
      <c r="A37" s="12"/>
      <c r="B37" s="12"/>
      <c r="C37" s="12"/>
      <c r="D37" s="23" t="str">
        <f aca="false">IF(OR($B37="",$C37=""),"",$B37&amp;" + "&amp;$C37)</f>
        <v/>
      </c>
      <c r="E37" s="12"/>
      <c r="F37" s="12"/>
      <c r="G37" s="12"/>
      <c r="H37" s="9"/>
    </row>
    <row r="38" customFormat="false" ht="15" hidden="false" customHeight="false" outlineLevel="0" collapsed="false">
      <c r="A38" s="12"/>
      <c r="B38" s="12"/>
      <c r="C38" s="12"/>
      <c r="D38" s="23" t="str">
        <f aca="false">IF(OR($B38="",$C38=""),"",$B38&amp;" + "&amp;$C38)</f>
        <v/>
      </c>
      <c r="E38" s="12"/>
      <c r="F38" s="12"/>
      <c r="G38" s="12"/>
      <c r="H38" s="9"/>
    </row>
    <row r="39" customFormat="false" ht="15" hidden="false" customHeight="false" outlineLevel="0" collapsed="false">
      <c r="A39" s="12"/>
      <c r="B39" s="12"/>
      <c r="C39" s="12"/>
      <c r="D39" s="23" t="str">
        <f aca="false">IF(OR($B39="",$C39=""),"",$B39&amp;" + "&amp;$C39)</f>
        <v/>
      </c>
      <c r="E39" s="12"/>
      <c r="F39" s="12"/>
      <c r="G39" s="12"/>
      <c r="H39" s="9"/>
    </row>
    <row r="40" customFormat="false" ht="15" hidden="false" customHeight="false" outlineLevel="0" collapsed="false">
      <c r="A40" s="12"/>
      <c r="B40" s="12"/>
      <c r="C40" s="12"/>
      <c r="D40" s="23" t="str">
        <f aca="false">IF(OR($B40="",$C40=""),"",$B40&amp;" + "&amp;$C40)</f>
        <v/>
      </c>
      <c r="E40" s="12"/>
      <c r="F40" s="12"/>
      <c r="G40" s="12"/>
      <c r="H40" s="9"/>
    </row>
    <row r="41" customFormat="false" ht="15" hidden="false" customHeight="false" outlineLevel="0" collapsed="false">
      <c r="A41" s="12"/>
      <c r="B41" s="12"/>
      <c r="C41" s="12"/>
      <c r="D41" s="23" t="str">
        <f aca="false">IF(OR($B41="",$C41=""),"",$B41&amp;" + "&amp;$C41)</f>
        <v/>
      </c>
      <c r="E41" s="12"/>
      <c r="F41" s="12"/>
      <c r="G41" s="12"/>
      <c r="H41" s="9"/>
    </row>
    <row r="42" customFormat="false" ht="15" hidden="false" customHeight="false" outlineLevel="0" collapsed="false">
      <c r="A42" s="12"/>
      <c r="B42" s="12"/>
      <c r="C42" s="12"/>
      <c r="D42" s="23" t="str">
        <f aca="false">IF(OR($B42="",$C42=""),"",$B42&amp;" + "&amp;$C42)</f>
        <v/>
      </c>
      <c r="E42" s="12"/>
      <c r="F42" s="12"/>
      <c r="G42" s="12"/>
      <c r="H42" s="9"/>
    </row>
    <row r="43" customFormat="false" ht="15" hidden="false" customHeight="false" outlineLevel="0" collapsed="false">
      <c r="A43" s="12"/>
      <c r="B43" s="12"/>
      <c r="C43" s="12"/>
      <c r="D43" s="23" t="str">
        <f aca="false">IF(OR($B43="",$C43=""),"",$B43&amp;" + "&amp;$C43)</f>
        <v/>
      </c>
      <c r="E43" s="12"/>
      <c r="F43" s="12"/>
      <c r="G43" s="12"/>
      <c r="H43" s="9"/>
    </row>
    <row r="44" customFormat="false" ht="15" hidden="false" customHeight="false" outlineLevel="0" collapsed="false">
      <c r="A44" s="12"/>
      <c r="B44" s="12"/>
      <c r="C44" s="12"/>
      <c r="D44" s="23" t="str">
        <f aca="false">IF(OR($B44="",$C44=""),"",$B44&amp;" + "&amp;$C44)</f>
        <v/>
      </c>
      <c r="E44" s="12"/>
      <c r="F44" s="12"/>
      <c r="G44" s="12"/>
      <c r="H44" s="9"/>
    </row>
    <row r="45" customFormat="false" ht="15" hidden="false" customHeight="false" outlineLevel="0" collapsed="false">
      <c r="A45" s="12"/>
      <c r="B45" s="12"/>
      <c r="C45" s="12"/>
      <c r="D45" s="23" t="str">
        <f aca="false">IF(OR($B45="",$C45=""),"",$B45&amp;" + "&amp;$C45)</f>
        <v/>
      </c>
      <c r="E45" s="12"/>
      <c r="F45" s="12"/>
      <c r="G45" s="12"/>
      <c r="H45" s="9"/>
    </row>
    <row r="46" customFormat="false" ht="15" hidden="false" customHeight="false" outlineLevel="0" collapsed="false">
      <c r="A46" s="12"/>
      <c r="B46" s="12"/>
      <c r="C46" s="12"/>
      <c r="D46" s="23" t="str">
        <f aca="false">IF(OR($B46="",$C46=""),"",$B46&amp;" + "&amp;$C46)</f>
        <v/>
      </c>
      <c r="E46" s="12"/>
      <c r="F46" s="12"/>
      <c r="G46" s="12"/>
      <c r="H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</row>
    <row r="49" customFormat="false" ht="57.45" hidden="false" customHeight="false" outlineLevel="0" collapsed="false">
      <c r="A49" s="3" t="s">
        <v>345</v>
      </c>
      <c r="B49" s="9"/>
      <c r="C49" s="9"/>
      <c r="D49" s="9"/>
      <c r="E49" s="9"/>
      <c r="F49" s="9"/>
      <c r="G49" s="9"/>
      <c r="H49" s="9"/>
    </row>
    <row r="50" customFormat="false" ht="35.05" hidden="false" customHeight="false" outlineLevel="0" collapsed="false">
      <c r="A50" s="3" t="s">
        <v>346</v>
      </c>
      <c r="B50" s="9"/>
      <c r="C50" s="9"/>
      <c r="D50" s="9"/>
      <c r="E50" s="9"/>
      <c r="F50" s="9"/>
      <c r="G50" s="9"/>
      <c r="H50" s="9"/>
    </row>
    <row r="51" customFormat="false" ht="15" hidden="false" customHeight="false" outlineLevel="0" collapsed="false">
      <c r="A51" s="9"/>
      <c r="B51" s="9"/>
      <c r="C51" s="9"/>
      <c r="D51" s="9"/>
      <c r="E51" s="9"/>
      <c r="F51" s="9"/>
      <c r="G51" s="9"/>
      <c r="H51" s="9"/>
    </row>
    <row r="52" customFormat="false" ht="15" hidden="false" customHeight="false" outlineLevel="0" collapsed="false">
      <c r="A52" s="5" t="s">
        <v>347</v>
      </c>
      <c r="B52" s="9"/>
      <c r="C52" s="9"/>
      <c r="D52" s="9"/>
      <c r="E52" s="9"/>
      <c r="F52" s="9"/>
      <c r="G52" s="9"/>
      <c r="H52" s="9"/>
    </row>
    <row r="53" customFormat="false" ht="42" hidden="false" customHeight="true" outlineLevel="0" collapsed="false">
      <c r="A53" s="10" t="s">
        <v>348</v>
      </c>
      <c r="B53" s="10" t="s">
        <v>349</v>
      </c>
      <c r="C53" s="10" t="s">
        <v>350</v>
      </c>
      <c r="D53" s="9"/>
      <c r="E53" s="9"/>
      <c r="F53" s="9"/>
      <c r="G53" s="9"/>
      <c r="H53" s="9"/>
    </row>
    <row r="54" customFormat="false" ht="35.05" hidden="false" customHeight="false" outlineLevel="0" collapsed="false">
      <c r="A54" s="20" t="s">
        <v>351</v>
      </c>
      <c r="B54" s="20" t="s">
        <v>352</v>
      </c>
      <c r="C54" s="20" t="s">
        <v>353</v>
      </c>
      <c r="D54" s="9"/>
      <c r="E54" s="9"/>
      <c r="F54" s="9"/>
      <c r="G54" s="9"/>
      <c r="H54" s="9"/>
    </row>
    <row r="55" customFormat="false" ht="35.05" hidden="false" customHeight="false" outlineLevel="0" collapsed="false">
      <c r="A55" s="20" t="s">
        <v>354</v>
      </c>
      <c r="B55" s="20" t="s">
        <v>355</v>
      </c>
      <c r="C55" s="20" t="s">
        <v>356</v>
      </c>
      <c r="D55" s="9"/>
      <c r="E55" s="9"/>
      <c r="F55" s="9"/>
      <c r="G55" s="9"/>
      <c r="H55" s="9"/>
    </row>
    <row r="56" customFormat="false" ht="23.85" hidden="false" customHeight="false" outlineLevel="0" collapsed="false">
      <c r="A56" s="20" t="s">
        <v>357</v>
      </c>
      <c r="B56" s="20" t="s">
        <v>358</v>
      </c>
      <c r="C56" s="20" t="s">
        <v>359</v>
      </c>
      <c r="D56" s="9"/>
      <c r="E56" s="9"/>
      <c r="F56" s="9"/>
      <c r="G56" s="9"/>
      <c r="H56" s="9"/>
    </row>
    <row r="57" customFormat="false" ht="23.85" hidden="false" customHeight="false" outlineLevel="0" collapsed="false">
      <c r="A57" s="20" t="s">
        <v>360</v>
      </c>
      <c r="B57" s="20" t="s">
        <v>361</v>
      </c>
      <c r="C57" s="20" t="s">
        <v>362</v>
      </c>
      <c r="D57" s="9"/>
      <c r="E57" s="9"/>
      <c r="F57" s="9"/>
      <c r="G57" s="9"/>
      <c r="H57" s="9"/>
    </row>
    <row r="58" customFormat="false" ht="15" hidden="false" customHeight="false" outlineLevel="0" collapsed="false">
      <c r="A58" s="9"/>
      <c r="B58" s="9"/>
      <c r="C58" s="9"/>
      <c r="D58" s="9"/>
      <c r="E58" s="9"/>
      <c r="F58" s="9"/>
      <c r="G58" s="9"/>
      <c r="H58" s="9"/>
    </row>
    <row r="59" customFormat="false" ht="15" hidden="false" customHeight="false" outlineLevel="0" collapsed="false">
      <c r="A59" s="9"/>
      <c r="B59" s="9"/>
      <c r="C59" s="9"/>
      <c r="D59" s="9"/>
      <c r="E59" s="9"/>
      <c r="F59" s="9"/>
      <c r="G59" s="9"/>
      <c r="H59" s="9"/>
    </row>
    <row r="60" customFormat="false" ht="52.2" hidden="false" customHeight="false" outlineLevel="0" collapsed="false">
      <c r="A60" s="5" t="s">
        <v>363</v>
      </c>
      <c r="B60" s="9"/>
      <c r="C60" s="9"/>
      <c r="D60" s="9"/>
      <c r="E60" s="9"/>
      <c r="F60" s="9"/>
      <c r="G60" s="9"/>
      <c r="H60" s="9"/>
    </row>
    <row r="61" customFormat="false" ht="35.05" hidden="false" customHeight="false" outlineLevel="0" collapsed="false">
      <c r="A61" s="20" t="s">
        <v>364</v>
      </c>
      <c r="B61" s="26"/>
      <c r="C61" s="9"/>
      <c r="D61" s="9"/>
      <c r="E61" s="9"/>
      <c r="F61" s="9"/>
      <c r="G61" s="9"/>
      <c r="H61" s="9"/>
    </row>
    <row r="62" customFormat="false" ht="23.85" hidden="false" customHeight="false" outlineLevel="0" collapsed="false">
      <c r="A62" s="20" t="s">
        <v>365</v>
      </c>
      <c r="B62" s="26"/>
      <c r="C62" s="9"/>
      <c r="D62" s="9"/>
      <c r="E62" s="9"/>
      <c r="F62" s="9"/>
      <c r="G62" s="9"/>
      <c r="H62" s="9"/>
    </row>
    <row r="63" customFormat="false" ht="35.05" hidden="false" customHeight="false" outlineLevel="0" collapsed="false">
      <c r="A63" s="20" t="s">
        <v>366</v>
      </c>
      <c r="B63" s="26"/>
      <c r="C63" s="9"/>
      <c r="D63" s="9"/>
      <c r="E63" s="9"/>
      <c r="F63" s="9"/>
      <c r="G63" s="9"/>
      <c r="H63" s="9"/>
    </row>
    <row r="64" customFormat="false" ht="15" hidden="false" customHeight="false" outlineLevel="0" collapsed="false">
      <c r="A64" s="9"/>
      <c r="B64" s="9"/>
      <c r="C64" s="9"/>
      <c r="D64" s="9"/>
      <c r="E64" s="9"/>
      <c r="F64" s="9"/>
      <c r="G64" s="9"/>
      <c r="H64" s="9"/>
    </row>
    <row r="65" customFormat="false" ht="68.65" hidden="false" customHeight="false" outlineLevel="0" collapsed="false">
      <c r="A65" s="3" t="s">
        <v>367</v>
      </c>
      <c r="B65" s="9"/>
      <c r="C65" s="9"/>
      <c r="D65" s="9"/>
      <c r="E65" s="9"/>
      <c r="F65" s="9"/>
      <c r="G65" s="9"/>
      <c r="H65" s="9"/>
    </row>
  </sheetData>
  <dataValidations count="5">
    <dataValidation allowBlank="true" errorStyle="stop" operator="between" showDropDown="false" showErrorMessage="false" showInputMessage="false" sqref="B7:B46" type="list">
      <formula1>Списки!$U$3:$U$4</formula1>
      <formula2>0</formula2>
    </dataValidation>
    <dataValidation allowBlank="true" errorStyle="stop" operator="between" showDropDown="false" showErrorMessage="false" showInputMessage="false" sqref="C7:C46" type="list">
      <formula1>Списки!$V$3:$V$4</formula1>
      <formula2>0</formula2>
    </dataValidation>
    <dataValidation allowBlank="true" errorStyle="stop" operator="between" showDropDown="false" showErrorMessage="false" showInputMessage="false" sqref="B61" type="list">
      <formula1>Списки!$X$3:$X$4</formula1>
      <formula2>0</formula2>
    </dataValidation>
    <dataValidation allowBlank="true" errorStyle="stop" operator="between" showDropDown="false" showErrorMessage="false" showInputMessage="false" sqref="B62" type="list">
      <formula1>Списки!$X$3:$X$4</formula1>
      <formula2>0</formula2>
    </dataValidation>
    <dataValidation allowBlank="true" errorStyle="stop" operator="between" showDropDown="false" showErrorMessage="false" showInputMessage="false" sqref="B63" type="list">
      <formula1>Списки!$X$3:$X$4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52"/>
    <col collapsed="false" customWidth="true" hidden="false" outlineLevel="0" max="3" min="3" style="0" width="26"/>
    <col collapsed="false" customWidth="true" hidden="false" outlineLevel="0" max="4" min="4" style="0" width="44"/>
    <col collapsed="false" customWidth="true" hidden="false" outlineLevel="0" max="6" min="5" style="0" width="16"/>
    <col collapsed="false" customWidth="true" hidden="false" outlineLevel="0" max="7" min="7" style="0" width="18"/>
  </cols>
  <sheetData>
    <row r="1" customFormat="false" ht="17.35" hidden="false" customHeight="false" outlineLevel="0" collapsed="false">
      <c r="A1" s="8" t="s">
        <v>24</v>
      </c>
      <c r="B1" s="9"/>
      <c r="C1" s="9"/>
      <c r="D1" s="9"/>
      <c r="E1" s="9"/>
      <c r="F1" s="9"/>
      <c r="G1" s="9"/>
    </row>
    <row r="2" customFormat="false" ht="23.85" hidden="false" customHeight="false" outlineLevel="0" collapsed="false">
      <c r="A2" s="3" t="s">
        <v>368</v>
      </c>
      <c r="B2" s="9"/>
      <c r="C2" s="9"/>
      <c r="D2" s="9"/>
      <c r="E2" s="9"/>
      <c r="F2" s="9"/>
      <c r="G2" s="9"/>
    </row>
    <row r="3" customFormat="false" ht="35.05" hidden="false" customHeight="false" outlineLevel="0" collapsed="false">
      <c r="A3" s="3" t="s">
        <v>369</v>
      </c>
      <c r="B3" s="9"/>
      <c r="C3" s="9"/>
      <c r="D3" s="9"/>
      <c r="E3" s="9"/>
      <c r="F3" s="9"/>
      <c r="G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</row>
    <row r="6" customFormat="false" ht="42" hidden="false" customHeight="true" outlineLevel="0" collapsed="false">
      <c r="A6" s="10" t="s">
        <v>370</v>
      </c>
      <c r="B6" s="10" t="s">
        <v>371</v>
      </c>
      <c r="C6" s="10" t="s">
        <v>121</v>
      </c>
      <c r="D6" s="10" t="s">
        <v>372</v>
      </c>
      <c r="E6" s="10" t="s">
        <v>373</v>
      </c>
      <c r="F6" s="10" t="s">
        <v>374</v>
      </c>
      <c r="G6" s="10" t="s">
        <v>58</v>
      </c>
    </row>
    <row r="7" customFormat="false" ht="23.85" hidden="false" customHeight="false" outlineLevel="0" collapsed="false">
      <c r="A7" s="20" t="s">
        <v>375</v>
      </c>
      <c r="B7" s="20" t="s">
        <v>376</v>
      </c>
      <c r="C7" s="20" t="s">
        <v>377</v>
      </c>
      <c r="D7" s="20" t="s">
        <v>378</v>
      </c>
      <c r="E7" s="31"/>
      <c r="F7" s="31"/>
      <c r="G7" s="26"/>
    </row>
    <row r="8" customFormat="false" ht="23.85" hidden="false" customHeight="false" outlineLevel="0" collapsed="false">
      <c r="A8" s="20" t="s">
        <v>379</v>
      </c>
      <c r="B8" s="20" t="s">
        <v>380</v>
      </c>
      <c r="C8" s="20" t="s">
        <v>381</v>
      </c>
      <c r="D8" s="20" t="s">
        <v>382</v>
      </c>
      <c r="E8" s="31"/>
      <c r="F8" s="31"/>
      <c r="G8" s="26"/>
    </row>
    <row r="9" customFormat="false" ht="35.05" hidden="false" customHeight="false" outlineLevel="0" collapsed="false">
      <c r="A9" s="20" t="s">
        <v>383</v>
      </c>
      <c r="B9" s="20" t="s">
        <v>384</v>
      </c>
      <c r="C9" s="20" t="s">
        <v>385</v>
      </c>
      <c r="D9" s="20" t="s">
        <v>386</v>
      </c>
      <c r="E9" s="31"/>
      <c r="F9" s="31"/>
      <c r="G9" s="26"/>
    </row>
    <row r="10" customFormat="false" ht="15" hidden="false" customHeight="false" outlineLevel="0" collapsed="false">
      <c r="A10" s="12"/>
      <c r="B10" s="12"/>
      <c r="C10" s="12"/>
      <c r="D10" s="12"/>
      <c r="E10" s="32"/>
      <c r="F10" s="32"/>
      <c r="G10" s="12"/>
    </row>
    <row r="11" customFormat="false" ht="15" hidden="false" customHeight="false" outlineLevel="0" collapsed="false">
      <c r="A11" s="12"/>
      <c r="B11" s="12"/>
      <c r="C11" s="12"/>
      <c r="D11" s="12"/>
      <c r="E11" s="32"/>
      <c r="F11" s="32"/>
      <c r="G11" s="12"/>
    </row>
    <row r="12" customFormat="false" ht="15" hidden="false" customHeight="false" outlineLevel="0" collapsed="false">
      <c r="A12" s="12"/>
      <c r="B12" s="12"/>
      <c r="C12" s="12"/>
      <c r="D12" s="12"/>
      <c r="E12" s="32"/>
      <c r="F12" s="32"/>
      <c r="G12" s="12"/>
    </row>
    <row r="13" customFormat="false" ht="15" hidden="false" customHeight="false" outlineLevel="0" collapsed="false">
      <c r="A13" s="12"/>
      <c r="B13" s="12"/>
      <c r="C13" s="12"/>
      <c r="D13" s="12"/>
      <c r="E13" s="32"/>
      <c r="F13" s="32"/>
      <c r="G13" s="12"/>
    </row>
    <row r="14" customFormat="false" ht="15" hidden="false" customHeight="false" outlineLevel="0" collapsed="false">
      <c r="A14" s="12"/>
      <c r="B14" s="12"/>
      <c r="C14" s="12"/>
      <c r="D14" s="12"/>
      <c r="E14" s="32"/>
      <c r="F14" s="32"/>
      <c r="G14" s="12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</row>
    <row r="16" customFormat="false" ht="26.85" hidden="false" customHeight="false" outlineLevel="0" collapsed="false">
      <c r="A16" s="5" t="s">
        <v>387</v>
      </c>
      <c r="B16" s="9"/>
      <c r="C16" s="9"/>
      <c r="D16" s="9"/>
      <c r="E16" s="9"/>
      <c r="F16" s="9"/>
      <c r="G16" s="9"/>
    </row>
    <row r="17" customFormat="false" ht="42" hidden="false" customHeight="true" outlineLevel="0" collapsed="false">
      <c r="A17" s="10"/>
      <c r="B17" s="10" t="s">
        <v>388</v>
      </c>
      <c r="C17" s="9"/>
      <c r="D17" s="9"/>
      <c r="E17" s="9"/>
      <c r="F17" s="9"/>
      <c r="G17" s="9"/>
    </row>
    <row r="18" customFormat="false" ht="23.85" hidden="false" customHeight="false" outlineLevel="0" collapsed="false">
      <c r="A18" s="20" t="s">
        <v>389</v>
      </c>
      <c r="B18" s="12"/>
      <c r="C18" s="9"/>
      <c r="D18" s="9"/>
      <c r="E18" s="9"/>
      <c r="F18" s="9"/>
      <c r="G18" s="9"/>
    </row>
    <row r="19" customFormat="false" ht="23.85" hidden="false" customHeight="false" outlineLevel="0" collapsed="false">
      <c r="A19" s="20" t="s">
        <v>390</v>
      </c>
      <c r="B19" s="12"/>
      <c r="C19" s="9"/>
      <c r="D19" s="9"/>
      <c r="E19" s="9"/>
      <c r="F19" s="9"/>
      <c r="G19" s="9"/>
    </row>
    <row r="20" customFormat="false" ht="57.45" hidden="false" customHeight="false" outlineLevel="0" collapsed="false">
      <c r="A20" s="20" t="s">
        <v>391</v>
      </c>
      <c r="B20" s="12"/>
      <c r="C20" s="9"/>
      <c r="D20" s="9"/>
      <c r="E20" s="9"/>
      <c r="F20" s="9"/>
      <c r="G20" s="9"/>
    </row>
  </sheetData>
  <conditionalFormatting sqref="G7:G14">
    <cfRule type="expression" priority="2" aboveAverage="0" equalAverage="0" bottom="0" percent="0" rank="0" text="" dxfId="2">
      <formula>$G7="готово"</formula>
    </cfRule>
  </conditionalFormatting>
  <dataValidations count="1">
    <dataValidation allowBlank="true" errorStyle="stop" operator="between" showDropDown="false" showErrorMessage="false" showInputMessage="false" sqref="G7:G14" type="list">
      <formula1>Списки!$W$3:$W$5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76"/>
    <col collapsed="false" customWidth="true" hidden="false" outlineLevel="0" max="3" min="3" style="0" width="16"/>
  </cols>
  <sheetData>
    <row r="1" customFormat="false" ht="17.35" hidden="false" customHeight="false" outlineLevel="0" collapsed="false">
      <c r="A1" s="8" t="s">
        <v>392</v>
      </c>
      <c r="B1" s="9"/>
      <c r="C1" s="9"/>
    </row>
    <row r="2" customFormat="false" ht="113.4" hidden="false" customHeight="false" outlineLevel="0" collapsed="false">
      <c r="A2" s="3" t="s">
        <v>393</v>
      </c>
      <c r="B2" s="9"/>
      <c r="C2" s="9"/>
    </row>
    <row r="3" customFormat="false" ht="15" hidden="false" customHeight="false" outlineLevel="0" collapsed="false">
      <c r="A3" s="9"/>
      <c r="B3" s="9"/>
      <c r="C3" s="9"/>
    </row>
    <row r="4" customFormat="false" ht="15" hidden="false" customHeight="false" outlineLevel="0" collapsed="false">
      <c r="A4" s="9"/>
      <c r="B4" s="9"/>
      <c r="C4" s="9"/>
    </row>
    <row r="5" customFormat="false" ht="42" hidden="false" customHeight="true" outlineLevel="0" collapsed="false">
      <c r="A5" s="10" t="s">
        <v>394</v>
      </c>
      <c r="B5" s="10" t="s">
        <v>395</v>
      </c>
      <c r="C5" s="10" t="s">
        <v>396</v>
      </c>
    </row>
    <row r="6" customFormat="false" ht="15" hidden="false" customHeight="false" outlineLevel="0" collapsed="false">
      <c r="A6" s="33" t="s">
        <v>397</v>
      </c>
      <c r="B6" s="20" t="s">
        <v>398</v>
      </c>
      <c r="C6" s="15" t="str">
        <f aca="false">IF(OR(A1_Контекст!$B$7="",A1_Контекст!$B$8=""),"",A1_Контекст!$B$7-A1_Контекст!$B$8)</f>
        <v/>
      </c>
    </row>
    <row r="7" customFormat="false" ht="15" hidden="false" customHeight="false" outlineLevel="0" collapsed="false">
      <c r="A7" s="33" t="s">
        <v>399</v>
      </c>
      <c r="B7" s="20" t="s">
        <v>400</v>
      </c>
      <c r="C7" s="15" t="n">
        <f aca="false">COUNTA(A2_H1_Біль!$B$7:$B$46)</f>
        <v>1</v>
      </c>
    </row>
    <row r="8" customFormat="false" ht="15" hidden="false" customHeight="false" outlineLevel="0" collapsed="false">
      <c r="A8" s="33" t="s">
        <v>399</v>
      </c>
      <c r="B8" s="20" t="s">
        <v>401</v>
      </c>
      <c r="C8" s="15" t="n">
        <f aca="false">SUMPRODUCT((A2_H1_Біль!$B$7:$B$46&lt;&gt;"")*((A2_H1_Біль!$I$7:$I$46="")+(A2_H1_Біль!$I$7:$I$46=Списки!$D$3)))</f>
        <v>0</v>
      </c>
    </row>
    <row r="9" customFormat="false" ht="15" hidden="false" customHeight="false" outlineLevel="0" collapsed="false">
      <c r="A9" s="33" t="s">
        <v>402</v>
      </c>
      <c r="B9" s="20" t="s">
        <v>403</v>
      </c>
      <c r="C9" s="15" t="n">
        <f aca="false">COUNTA(A3_H2_Точки!$A$7:$A$46)</f>
        <v>1</v>
      </c>
    </row>
    <row r="10" customFormat="false" ht="15" hidden="false" customHeight="false" outlineLevel="0" collapsed="false">
      <c r="A10" s="33" t="s">
        <v>402</v>
      </c>
      <c r="B10" s="20" t="s">
        <v>404</v>
      </c>
      <c r="C10" s="15" t="n">
        <f aca="false">COUNTIF(A3_H2_Точки!$F$7:$F$46,Списки!$G$3)</f>
        <v>1</v>
      </c>
    </row>
    <row r="11" customFormat="false" ht="15" hidden="false" customHeight="false" outlineLevel="0" collapsed="false">
      <c r="A11" s="33" t="s">
        <v>402</v>
      </c>
      <c r="B11" s="20" t="s">
        <v>405</v>
      </c>
      <c r="C11" s="24" t="n">
        <f aca="false">IF(COUNTA(A3_H2_Точки!$A$7:$A$46)=0,"",COUNTIF(A3_H2_Точки!$B$7:$B$46,Списки!$E$3)/COUNTA(A3_H2_Точки!$A$7:$A$46))</f>
        <v>1</v>
      </c>
    </row>
    <row r="12" customFormat="false" ht="15" hidden="false" customHeight="false" outlineLevel="0" collapsed="false">
      <c r="A12" s="33" t="s">
        <v>406</v>
      </c>
      <c r="B12" s="20" t="s">
        <v>407</v>
      </c>
      <c r="C12" s="15" t="n">
        <f aca="false">COUNTA(A4_H3_Результати!$B$7:$B$46)</f>
        <v>1</v>
      </c>
    </row>
    <row r="13" customFormat="false" ht="15" hidden="false" customHeight="false" outlineLevel="0" collapsed="false">
      <c r="A13" s="33" t="s">
        <v>406</v>
      </c>
      <c r="B13" s="20" t="s">
        <v>408</v>
      </c>
      <c r="C13" s="15" t="n">
        <f aca="false">SUMPRODUCT((A4_H3_Результати!$B$7:$B$46&lt;&gt;"")*(A4_H3_Результати!$A$7:$A$46=""))</f>
        <v>1</v>
      </c>
    </row>
    <row r="14" customFormat="false" ht="15" hidden="false" customHeight="false" outlineLevel="0" collapsed="false">
      <c r="A14" s="33" t="s">
        <v>406</v>
      </c>
      <c r="B14" s="20" t="s">
        <v>409</v>
      </c>
      <c r="C14" s="15" t="n">
        <f aca="false">SUMPRODUCT((A4_H3_Результати!$B$7:$B$46&lt;&gt;"")*(A4_H3_Результати!$G$7:$G$46=""))</f>
        <v>0</v>
      </c>
    </row>
    <row r="15" customFormat="false" ht="15" hidden="false" customHeight="false" outlineLevel="0" collapsed="false">
      <c r="A15" s="33" t="s">
        <v>410</v>
      </c>
      <c r="B15" s="20" t="s">
        <v>411</v>
      </c>
      <c r="C15" s="15" t="n">
        <f aca="false">COUNTA(A5_H4_Процеси!$A$7:$A$46)</f>
        <v>1</v>
      </c>
    </row>
    <row r="16" customFormat="false" ht="15" hidden="false" customHeight="false" outlineLevel="0" collapsed="false">
      <c r="A16" s="33" t="s">
        <v>410</v>
      </c>
      <c r="B16" s="20" t="s">
        <v>412</v>
      </c>
      <c r="C16" s="15" t="n">
        <f aca="false">COUNTIF(A5_H4_Процеси!$L$7:$L$46,Списки!$K$5)</f>
        <v>1</v>
      </c>
    </row>
    <row r="17" customFormat="false" ht="15" hidden="false" customHeight="false" outlineLevel="0" collapsed="false">
      <c r="A17" s="33" t="s">
        <v>410</v>
      </c>
      <c r="B17" s="20" t="s">
        <v>409</v>
      </c>
      <c r="C17" s="15" t="n">
        <f aca="false">SUMPRODUCT((A5_H4_Процеси!$A$7:$A$46&lt;&gt;"")*(A5_H4_Процеси!$H$7:$H$46=""))</f>
        <v>0</v>
      </c>
    </row>
    <row r="18" customFormat="false" ht="15" hidden="false" customHeight="false" outlineLevel="0" collapsed="false">
      <c r="A18" s="33" t="s">
        <v>413</v>
      </c>
      <c r="B18" s="20" t="s">
        <v>414</v>
      </c>
      <c r="C18" s="15" t="n">
        <f aca="false">COUNTA(A6_H5_Підтримка!$A$7:$A$46)</f>
        <v>1</v>
      </c>
    </row>
    <row r="19" customFormat="false" ht="15" hidden="false" customHeight="false" outlineLevel="0" collapsed="false">
      <c r="A19" s="33" t="s">
        <v>413</v>
      </c>
      <c r="B19" s="20" t="s">
        <v>415</v>
      </c>
      <c r="C19" s="15" t="n">
        <f aca="false">COUNTIF(A6_H5_Підтримка!$G$7:$G$46,Списки!$M$4)+COUNTIF(A6_H5_Підтримка!$G$7:$G$46,Списки!$M$6)</f>
        <v>1</v>
      </c>
    </row>
    <row r="20" customFormat="false" ht="15" hidden="false" customHeight="false" outlineLevel="0" collapsed="false">
      <c r="A20" s="33" t="s">
        <v>416</v>
      </c>
      <c r="B20" s="20" t="s">
        <v>417</v>
      </c>
      <c r="C20" s="15" t="n">
        <f aca="false">COUNTA(A7_H6_Виконання!$A$7:$A$46)</f>
        <v>1</v>
      </c>
    </row>
    <row r="21" customFormat="false" ht="15" hidden="false" customHeight="false" outlineLevel="0" collapsed="false">
      <c r="A21" s="33" t="s">
        <v>416</v>
      </c>
      <c r="B21" s="20" t="s">
        <v>418</v>
      </c>
      <c r="C21" s="15" t="n">
        <f aca="false">SUMPRODUCT((A7_H6_Виконання!$A$7:$A$46&lt;&gt;"")*(A7_H6_Виконання!$D$7:$D$46=Списки!$O$5)*(A7_H6_Виконання!$I$7:$I$46=""))</f>
        <v>0</v>
      </c>
    </row>
    <row r="22" customFormat="false" ht="15" hidden="false" customHeight="false" outlineLevel="0" collapsed="false">
      <c r="A22" s="33" t="s">
        <v>419</v>
      </c>
      <c r="B22" s="20" t="s">
        <v>420</v>
      </c>
      <c r="C22" s="15" t="n">
        <f aca="false">COUNTA(A8_H7_Структура!$A$44:$A$64)</f>
        <v>1</v>
      </c>
    </row>
    <row r="23" customFormat="false" ht="15" hidden="false" customHeight="false" outlineLevel="0" collapsed="false">
      <c r="A23" s="33" t="s">
        <v>419</v>
      </c>
      <c r="B23" s="20" t="s">
        <v>421</v>
      </c>
      <c r="C23" s="15" t="n">
        <f aca="false">COUNTIF(A8_H7_Структура!$E$44:$E$64,"декоративна")</f>
        <v>1</v>
      </c>
    </row>
    <row r="24" customFormat="false" ht="15" hidden="false" customHeight="false" outlineLevel="0" collapsed="false">
      <c r="A24" s="33" t="s">
        <v>422</v>
      </c>
      <c r="B24" s="20" t="s">
        <v>423</v>
      </c>
      <c r="C24" s="15" t="n">
        <f aca="false">A9_Контроль!$B$53</f>
        <v>0</v>
      </c>
    </row>
    <row r="25" customFormat="false" ht="15" hidden="false" customHeight="false" outlineLevel="0" collapsed="false">
      <c r="A25" s="33" t="s">
        <v>424</v>
      </c>
      <c r="B25" s="20" t="s">
        <v>425</v>
      </c>
      <c r="C25" s="15" t="n">
        <f aca="false">A10_Карта!$B$44</f>
        <v>0</v>
      </c>
    </row>
    <row r="26" customFormat="false" ht="15" hidden="false" customHeight="false" outlineLevel="0" collapsed="false">
      <c r="A26" s="33" t="s">
        <v>426</v>
      </c>
      <c r="B26" s="20" t="s">
        <v>427</v>
      </c>
      <c r="C26" s="15" t="n">
        <f aca="false">COUNTA(A11_Модель!$A$7:$A$46)</f>
        <v>1</v>
      </c>
    </row>
    <row r="27" customFormat="false" ht="15" hidden="false" customHeight="false" outlineLevel="0" collapsed="false">
      <c r="A27" s="33" t="s">
        <v>428</v>
      </c>
      <c r="B27" s="20" t="s">
        <v>429</v>
      </c>
      <c r="C27" s="15" t="n">
        <f aca="false">SUMPRODUCT((A12_90_днів!$A$7:$A$14&lt;&gt;"")*(A12_90_днів!$G$7:$G$14&lt;&gt;Списки!$W$5))</f>
        <v>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5" min="1" style="0" width="26"/>
  </cols>
  <sheetData>
    <row r="1" customFormat="false" ht="15" hidden="false" customHeight="false" outlineLevel="0" collapsed="false">
      <c r="A1" s="34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customFormat="false" ht="15" hidden="false" customHeight="false" outlineLevel="0" collapsed="false">
      <c r="A2" s="35" t="s">
        <v>431</v>
      </c>
      <c r="B2" s="35" t="s">
        <v>432</v>
      </c>
      <c r="C2" s="35" t="s">
        <v>433</v>
      </c>
      <c r="D2" s="35" t="s">
        <v>434</v>
      </c>
      <c r="E2" s="35" t="s">
        <v>435</v>
      </c>
      <c r="F2" s="35" t="s">
        <v>436</v>
      </c>
      <c r="G2" s="35" t="s">
        <v>437</v>
      </c>
      <c r="H2" s="35" t="s">
        <v>438</v>
      </c>
      <c r="I2" s="35" t="s">
        <v>439</v>
      </c>
      <c r="J2" s="35" t="s">
        <v>440</v>
      </c>
      <c r="K2" s="35" t="s">
        <v>441</v>
      </c>
      <c r="L2" s="35" t="s">
        <v>442</v>
      </c>
      <c r="M2" s="35" t="s">
        <v>443</v>
      </c>
      <c r="N2" s="35" t="s">
        <v>444</v>
      </c>
      <c r="O2" s="35" t="s">
        <v>445</v>
      </c>
      <c r="P2" s="35" t="s">
        <v>446</v>
      </c>
      <c r="Q2" s="35" t="s">
        <v>447</v>
      </c>
      <c r="R2" s="35" t="s">
        <v>448</v>
      </c>
      <c r="S2" s="35" t="s">
        <v>449</v>
      </c>
      <c r="T2" s="35" t="s">
        <v>450</v>
      </c>
      <c r="U2" s="35" t="s">
        <v>451</v>
      </c>
      <c r="V2" s="35" t="s">
        <v>452</v>
      </c>
      <c r="W2" s="35" t="s">
        <v>453</v>
      </c>
      <c r="X2" s="35" t="s">
        <v>454</v>
      </c>
      <c r="Y2" s="35" t="s">
        <v>455</v>
      </c>
    </row>
    <row r="3" customFormat="false" ht="15" hidden="false" customHeight="false" outlineLevel="0" collapsed="false">
      <c r="A3" s="36" t="s">
        <v>456</v>
      </c>
      <c r="B3" s="36" t="s">
        <v>457</v>
      </c>
      <c r="C3" s="36" t="s">
        <v>458</v>
      </c>
      <c r="D3" s="36" t="s">
        <v>459</v>
      </c>
      <c r="E3" s="36" t="s">
        <v>101</v>
      </c>
      <c r="F3" s="36" t="s">
        <v>460</v>
      </c>
      <c r="G3" s="36" t="s">
        <v>104</v>
      </c>
      <c r="H3" s="36" t="s">
        <v>461</v>
      </c>
      <c r="I3" s="36" t="s">
        <v>462</v>
      </c>
      <c r="J3" s="36" t="s">
        <v>463</v>
      </c>
      <c r="K3" s="36" t="s">
        <v>464</v>
      </c>
      <c r="L3" s="36" t="s">
        <v>465</v>
      </c>
      <c r="M3" s="36" t="s">
        <v>466</v>
      </c>
      <c r="N3" s="36" t="s">
        <v>212</v>
      </c>
      <c r="O3" s="36" t="s">
        <v>467</v>
      </c>
      <c r="P3" s="36" t="s">
        <v>468</v>
      </c>
      <c r="Q3" s="36" t="s">
        <v>215</v>
      </c>
      <c r="R3" s="36" t="s">
        <v>469</v>
      </c>
      <c r="S3" s="36" t="s">
        <v>67</v>
      </c>
      <c r="T3" s="36" t="s">
        <v>470</v>
      </c>
      <c r="U3" s="36" t="s">
        <v>471</v>
      </c>
      <c r="V3" s="36" t="s">
        <v>472</v>
      </c>
      <c r="W3" s="36" t="s">
        <v>473</v>
      </c>
      <c r="X3" s="36" t="s">
        <v>67</v>
      </c>
      <c r="Y3" s="36" t="s">
        <v>312</v>
      </c>
    </row>
    <row r="4" customFormat="false" ht="15" hidden="false" customHeight="false" outlineLevel="0" collapsed="false">
      <c r="A4" s="36" t="s">
        <v>474</v>
      </c>
      <c r="B4" s="36" t="s">
        <v>475</v>
      </c>
      <c r="C4" s="36" t="s">
        <v>476</v>
      </c>
      <c r="D4" s="36" t="s">
        <v>66</v>
      </c>
      <c r="E4" s="36" t="s">
        <v>477</v>
      </c>
      <c r="F4" s="36" t="s">
        <v>102</v>
      </c>
      <c r="G4" s="36" t="s">
        <v>478</v>
      </c>
      <c r="H4" s="36" t="s">
        <v>479</v>
      </c>
      <c r="I4" s="36" t="s">
        <v>480</v>
      </c>
      <c r="J4" s="36" t="s">
        <v>481</v>
      </c>
      <c r="K4" s="36" t="s">
        <v>482</v>
      </c>
      <c r="L4" s="36" t="s">
        <v>483</v>
      </c>
      <c r="M4" s="36" t="s">
        <v>171</v>
      </c>
      <c r="N4" s="36" t="s">
        <v>484</v>
      </c>
      <c r="O4" s="36" t="s">
        <v>485</v>
      </c>
      <c r="P4" s="36" t="s">
        <v>486</v>
      </c>
      <c r="Q4" s="36" t="s">
        <v>487</v>
      </c>
      <c r="R4" s="36" t="s">
        <v>488</v>
      </c>
      <c r="S4" s="36" t="s">
        <v>255</v>
      </c>
      <c r="T4" s="36" t="s">
        <v>489</v>
      </c>
      <c r="U4" s="36" t="s">
        <v>340</v>
      </c>
      <c r="V4" s="36" t="s">
        <v>341</v>
      </c>
      <c r="W4" s="36" t="s">
        <v>490</v>
      </c>
      <c r="X4" s="36" t="s">
        <v>255</v>
      </c>
      <c r="Y4" s="36" t="s">
        <v>313</v>
      </c>
    </row>
    <row r="5" customFormat="false" ht="15" hidden="false" customHeight="false" outlineLevel="0" collapsed="false">
      <c r="A5" s="36" t="s">
        <v>491</v>
      </c>
      <c r="B5" s="36" t="s">
        <v>492</v>
      </c>
      <c r="C5" s="36" t="s">
        <v>493</v>
      </c>
      <c r="D5" s="36" t="s">
        <v>494</v>
      </c>
      <c r="E5" s="36" t="s">
        <v>495</v>
      </c>
      <c r="F5" s="36" t="s">
        <v>496</v>
      </c>
      <c r="G5" s="36" t="s">
        <v>497</v>
      </c>
      <c r="H5" s="36" t="s">
        <v>125</v>
      </c>
      <c r="I5" s="36" t="s">
        <v>130</v>
      </c>
      <c r="J5" s="36" t="s">
        <v>498</v>
      </c>
      <c r="K5" s="36" t="s">
        <v>499</v>
      </c>
      <c r="L5" s="9"/>
      <c r="M5" s="36" t="s">
        <v>500</v>
      </c>
      <c r="N5" s="36" t="s">
        <v>501</v>
      </c>
      <c r="O5" s="36" t="s">
        <v>213</v>
      </c>
      <c r="P5" s="36" t="s">
        <v>214</v>
      </c>
      <c r="Q5" s="36" t="s">
        <v>502</v>
      </c>
      <c r="R5" s="36" t="s">
        <v>503</v>
      </c>
      <c r="S5" s="36" t="s">
        <v>504</v>
      </c>
      <c r="T5" s="36" t="s">
        <v>505</v>
      </c>
      <c r="U5" s="9"/>
      <c r="V5" s="9"/>
      <c r="W5" s="36" t="s">
        <v>506</v>
      </c>
      <c r="X5" s="9"/>
      <c r="Y5" s="36" t="s">
        <v>314</v>
      </c>
    </row>
    <row r="6" customFormat="false" ht="15" hidden="false" customHeight="false" outlineLevel="0" collapsed="false">
      <c r="A6" s="36" t="s">
        <v>507</v>
      </c>
      <c r="B6" s="36" t="s">
        <v>508</v>
      </c>
      <c r="C6" s="36" t="s">
        <v>509</v>
      </c>
      <c r="D6" s="36" t="s">
        <v>510</v>
      </c>
      <c r="E6" s="36" t="s">
        <v>511</v>
      </c>
      <c r="F6" s="36" t="s">
        <v>512</v>
      </c>
      <c r="G6" s="36" t="s">
        <v>513</v>
      </c>
      <c r="H6" s="36" t="s">
        <v>514</v>
      </c>
      <c r="I6" s="9"/>
      <c r="J6" s="9"/>
      <c r="K6" s="9"/>
      <c r="L6" s="9"/>
      <c r="M6" s="36" t="s">
        <v>515</v>
      </c>
      <c r="N6" s="36" t="s">
        <v>516</v>
      </c>
      <c r="O6" s="9"/>
      <c r="P6" s="9"/>
      <c r="Q6" s="36" t="s">
        <v>517</v>
      </c>
      <c r="R6" s="9"/>
      <c r="S6" s="9"/>
      <c r="T6" s="9"/>
      <c r="U6" s="9"/>
      <c r="V6" s="9"/>
      <c r="W6" s="9"/>
      <c r="X6" s="9"/>
      <c r="Y6" s="36" t="s">
        <v>315</v>
      </c>
    </row>
    <row r="7" customFormat="false" ht="15" hidden="false" customHeight="false" outlineLevel="0" collapsed="false">
      <c r="A7" s="36" t="s">
        <v>518</v>
      </c>
      <c r="B7" s="36" t="s">
        <v>519</v>
      </c>
      <c r="C7" s="36" t="s">
        <v>520</v>
      </c>
      <c r="D7" s="9"/>
      <c r="E7" s="36" t="s">
        <v>521</v>
      </c>
      <c r="F7" s="36" t="s">
        <v>522</v>
      </c>
      <c r="G7" s="9"/>
      <c r="H7" s="36" t="s">
        <v>523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36" t="s">
        <v>316</v>
      </c>
    </row>
    <row r="8" customFormat="false" ht="15" hidden="false" customHeight="false" outlineLevel="0" collapsed="false">
      <c r="A8" s="9"/>
      <c r="B8" s="9"/>
      <c r="C8" s="9"/>
      <c r="D8" s="9"/>
      <c r="E8" s="9"/>
      <c r="F8" s="9"/>
      <c r="G8" s="9"/>
      <c r="H8" s="36" t="s">
        <v>524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36" t="s">
        <v>317</v>
      </c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36" t="s">
        <v>318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26"/>
    <col collapsed="false" customWidth="true" hidden="false" outlineLevel="0" max="5" min="4" style="0" width="52"/>
  </cols>
  <sheetData>
    <row r="1" customFormat="false" ht="17.35" hidden="false" customHeight="false" outlineLevel="0" collapsed="false">
      <c r="A1" s="8" t="s">
        <v>13</v>
      </c>
      <c r="B1" s="9"/>
      <c r="C1" s="9"/>
      <c r="D1" s="9"/>
      <c r="E1" s="9"/>
    </row>
    <row r="2" customFormat="false" ht="79.85" hidden="false" customHeight="false" outlineLevel="0" collapsed="false">
      <c r="A2" s="3" t="s">
        <v>25</v>
      </c>
      <c r="B2" s="9"/>
      <c r="C2" s="9"/>
      <c r="D2" s="9"/>
      <c r="E2" s="9"/>
    </row>
    <row r="3" customFormat="false" ht="68.65" hidden="false" customHeight="false" outlineLevel="0" collapsed="false">
      <c r="A3" s="3" t="s">
        <v>26</v>
      </c>
      <c r="B3" s="9"/>
      <c r="C3" s="9"/>
      <c r="D3" s="9"/>
      <c r="E3" s="9"/>
    </row>
    <row r="4" customFormat="false" ht="15" hidden="false" customHeight="false" outlineLevel="0" collapsed="false">
      <c r="A4" s="9"/>
      <c r="B4" s="9"/>
      <c r="C4" s="9"/>
      <c r="D4" s="9"/>
      <c r="E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</row>
    <row r="6" customFormat="false" ht="42" hidden="false" customHeight="true" outlineLevel="0" collapsed="false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</row>
    <row r="7" customFormat="false" ht="15" hidden="false" customHeight="false" outlineLevel="0" collapsed="false">
      <c r="A7" s="11" t="s">
        <v>33</v>
      </c>
      <c r="B7" s="12"/>
      <c r="C7" s="13" t="str">
        <f aca="false">IF($B7="","",INDEX(Списки!$A$3:$A$7,$B7))</f>
        <v/>
      </c>
      <c r="D7" s="12"/>
      <c r="E7" s="12"/>
    </row>
    <row r="8" customFormat="false" ht="15" hidden="false" customHeight="false" outlineLevel="0" collapsed="false">
      <c r="A8" s="11" t="s">
        <v>34</v>
      </c>
      <c r="B8" s="12"/>
      <c r="C8" s="13" t="str">
        <f aca="false">IF($B8="","",INDEX(Списки!$B$3:$B$7,$B8))</f>
        <v/>
      </c>
      <c r="D8" s="12"/>
      <c r="E8" s="12"/>
    </row>
    <row r="9" customFormat="false" ht="15" hidden="false" customHeight="false" outlineLevel="0" collapsed="false">
      <c r="A9" s="11" t="s">
        <v>35</v>
      </c>
      <c r="B9" s="12"/>
      <c r="C9" s="13" t="str">
        <f aca="false">IF($B9="","",INDEX(Списки!$C$3:$C$7,$B9))</f>
        <v/>
      </c>
      <c r="D9" s="12"/>
      <c r="E9" s="12"/>
    </row>
    <row r="10" customFormat="false" ht="15" hidden="false" customHeight="false" outlineLevel="0" collapsed="false">
      <c r="A10" s="9"/>
      <c r="B10" s="9"/>
      <c r="C10" s="9"/>
      <c r="D10" s="9"/>
      <c r="E10" s="9"/>
    </row>
    <row r="11" customFormat="false" ht="15" hidden="false" customHeight="false" outlineLevel="0" collapsed="false">
      <c r="A11" s="14" t="s">
        <v>36</v>
      </c>
      <c r="B11" s="15" t="str">
        <f aca="false">IF(OR($B$7="",$B$8=""),"",$B$7-$B$8)</f>
        <v/>
      </c>
      <c r="C11" s="9"/>
      <c r="D11" s="9"/>
      <c r="E11" s="9"/>
    </row>
    <row r="12" customFormat="false" ht="15" hidden="false" customHeight="false" outlineLevel="0" collapsed="false">
      <c r="A12" s="9"/>
      <c r="B12" s="9"/>
      <c r="C12" s="9"/>
      <c r="D12" s="9"/>
      <c r="E12" s="9"/>
    </row>
    <row r="13" customFormat="false" ht="15" hidden="false" customHeight="false" outlineLevel="0" collapsed="false">
      <c r="A13" s="5" t="s">
        <v>37</v>
      </c>
      <c r="B13" s="9"/>
      <c r="C13" s="9"/>
      <c r="D13" s="9"/>
      <c r="E13" s="9"/>
    </row>
    <row r="14" customFormat="false" ht="57.45" hidden="false" customHeight="false" outlineLevel="0" collapsed="false">
      <c r="A14" s="7" t="s">
        <v>38</v>
      </c>
      <c r="B14" s="16" t="str">
        <f aca="false">IF(AND($B$7&gt;=3,$B$8&lt;=2),"!","—")</f>
        <v>—</v>
      </c>
      <c r="C14" s="9"/>
      <c r="D14" s="9"/>
      <c r="E14" s="9"/>
    </row>
    <row r="15" customFormat="false" ht="46.25" hidden="false" customHeight="false" outlineLevel="0" collapsed="false">
      <c r="A15" s="7" t="s">
        <v>39</v>
      </c>
      <c r="B15" s="16" t="str">
        <f aca="false">IF(AND($B$8&gt;=4,$B$7&lt;=2),"!","—")</f>
        <v>—</v>
      </c>
      <c r="C15" s="9"/>
      <c r="D15" s="9"/>
      <c r="E15" s="9"/>
    </row>
    <row r="16" customFormat="false" ht="57.45" hidden="false" customHeight="false" outlineLevel="0" collapsed="false">
      <c r="A16" s="7" t="s">
        <v>40</v>
      </c>
      <c r="B16" s="16" t="str">
        <f aca="false">IF(AND($B$9&gt;=3,$B$7=1),"!","—")</f>
        <v>—</v>
      </c>
      <c r="C16" s="9"/>
      <c r="D16" s="9"/>
      <c r="E16" s="9"/>
    </row>
    <row r="17" customFormat="false" ht="35.05" hidden="false" customHeight="false" outlineLevel="0" collapsed="false">
      <c r="A17" s="7" t="s">
        <v>41</v>
      </c>
      <c r="B17" s="16" t="str">
        <f aca="false">IF(AND($B$9=2,$B$7=2),"!","—")</f>
        <v>—</v>
      </c>
      <c r="C17" s="9"/>
      <c r="D17" s="9"/>
      <c r="E17" s="9"/>
    </row>
    <row r="18" customFormat="false" ht="15" hidden="false" customHeight="false" outlineLevel="0" collapsed="false">
      <c r="A18" s="9"/>
      <c r="B18" s="9"/>
      <c r="C18" s="9"/>
      <c r="D18" s="9"/>
      <c r="E18" s="9"/>
    </row>
    <row r="19" customFormat="false" ht="26.85" hidden="false" customHeight="false" outlineLevel="0" collapsed="false">
      <c r="A19" s="5" t="s">
        <v>42</v>
      </c>
      <c r="B19" s="9"/>
      <c r="C19" s="9"/>
      <c r="D19" s="9"/>
      <c r="E19" s="9"/>
    </row>
    <row r="20" customFormat="false" ht="68.65" hidden="false" customHeight="false" outlineLevel="0" collapsed="false">
      <c r="A20" s="3" t="s">
        <v>43</v>
      </c>
      <c r="B20" s="9"/>
      <c r="C20" s="9"/>
      <c r="D20" s="9"/>
      <c r="E20" s="9"/>
    </row>
    <row r="21" customFormat="false" ht="35.05" hidden="false" customHeight="false" outlineLevel="0" collapsed="false">
      <c r="A21" s="3" t="s">
        <v>44</v>
      </c>
      <c r="B21" s="9"/>
      <c r="C21" s="9"/>
      <c r="D21" s="9"/>
      <c r="E21" s="9"/>
    </row>
    <row r="22" customFormat="false" ht="57.45" hidden="false" customHeight="false" outlineLevel="0" collapsed="false">
      <c r="A22" s="3" t="s">
        <v>45</v>
      </c>
      <c r="B22" s="9"/>
      <c r="C22" s="9"/>
      <c r="D22" s="9"/>
      <c r="E22" s="9"/>
    </row>
    <row r="23" customFormat="false" ht="15" hidden="false" customHeight="false" outlineLevel="0" collapsed="false">
      <c r="A23" s="9"/>
      <c r="B23" s="9"/>
      <c r="C23" s="9"/>
      <c r="D23" s="9"/>
      <c r="E23" s="9"/>
    </row>
    <row r="24" customFormat="false" ht="147" hidden="false" customHeight="false" outlineLevel="0" collapsed="false">
      <c r="A24" s="3" t="s">
        <v>46</v>
      </c>
      <c r="B24" s="9"/>
      <c r="C24" s="9"/>
      <c r="D24" s="9"/>
      <c r="E24" s="9"/>
    </row>
  </sheetData>
  <conditionalFormatting sqref="B14">
    <cfRule type="expression" priority="2" aboveAverage="0" equalAverage="0" bottom="0" percent="0" rank="0" text="" dxfId="0">
      <formula>$B14="!"</formula>
    </cfRule>
  </conditionalFormatting>
  <conditionalFormatting sqref="B15">
    <cfRule type="expression" priority="3" aboveAverage="0" equalAverage="0" bottom="0" percent="0" rank="0" text="" dxfId="0">
      <formula>$B15="!"</formula>
    </cfRule>
  </conditionalFormatting>
  <conditionalFormatting sqref="B16">
    <cfRule type="expression" priority="4" aboveAverage="0" equalAverage="0" bottom="0" percent="0" rank="0" text="" dxfId="0">
      <formula>$B16="!"</formula>
    </cfRule>
  </conditionalFormatting>
  <conditionalFormatting sqref="B17">
    <cfRule type="expression" priority="5" aboveAverage="0" equalAverage="0" bottom="0" percent="0" rank="0" text="" dxfId="0">
      <formula>$B17="!"</formula>
    </cfRule>
  </conditionalFormatting>
  <dataValidations count="1">
    <dataValidation allowBlank="true" errorStyle="stop" operator="between" showDropDown="false" showErrorMessage="false" showInputMessage="false" sqref="B7:B9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4"/>
    <col collapsed="false" customWidth="true" hidden="false" outlineLevel="0" max="3" min="3" style="0" width="30"/>
    <col collapsed="false" customWidth="true" hidden="false" outlineLevel="0" max="5" min="4" style="0" width="2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32"/>
    <col collapsed="false" customWidth="true" hidden="false" outlineLevel="0" max="9" min="9" style="0" width="24"/>
    <col collapsed="false" customWidth="true" hidden="false" outlineLevel="0" max="10" min="10" style="0" width="16"/>
    <col collapsed="false" customWidth="true" hidden="false" outlineLevel="0" max="11" min="11" style="0" width="30"/>
  </cols>
  <sheetData>
    <row r="1" customFormat="false" ht="17.35" hidden="false" customHeight="false" outlineLevel="0" collapsed="false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customFormat="false" ht="91" hidden="false" customHeight="false" outlineLevel="0" collapsed="false">
      <c r="A2" s="3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customFormat="false" ht="57.45" hidden="false" customHeight="false" outlineLevel="0" collapsed="false">
      <c r="A3" s="3" t="s">
        <v>48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customFormat="false" ht="42" hidden="false" customHeight="true" outlineLevel="0" collapsed="false">
      <c r="A6" s="10" t="s">
        <v>49</v>
      </c>
      <c r="B6" s="10" t="s">
        <v>50</v>
      </c>
      <c r="C6" s="10" t="s">
        <v>51</v>
      </c>
      <c r="D6" s="10" t="s">
        <v>52</v>
      </c>
      <c r="E6" s="10" t="s">
        <v>53</v>
      </c>
      <c r="F6" s="10" t="s">
        <v>54</v>
      </c>
      <c r="G6" s="10" t="s">
        <v>55</v>
      </c>
      <c r="H6" s="10" t="s">
        <v>31</v>
      </c>
      <c r="I6" s="10" t="s">
        <v>56</v>
      </c>
      <c r="J6" s="10" t="s">
        <v>57</v>
      </c>
      <c r="K6" s="10" t="s">
        <v>58</v>
      </c>
      <c r="L6" s="9"/>
    </row>
    <row r="7" customFormat="false" ht="23.85" hidden="false" customHeight="false" outlineLevel="0" collapsed="false">
      <c r="A7" s="17" t="s">
        <v>59</v>
      </c>
      <c r="B7" s="17" t="s">
        <v>60</v>
      </c>
      <c r="C7" s="17" t="s">
        <v>61</v>
      </c>
      <c r="D7" s="17" t="s">
        <v>62</v>
      </c>
      <c r="E7" s="17" t="s">
        <v>63</v>
      </c>
      <c r="F7" s="17" t="n">
        <v>4</v>
      </c>
      <c r="G7" s="17" t="s">
        <v>64</v>
      </c>
      <c r="H7" s="17" t="s">
        <v>65</v>
      </c>
      <c r="I7" s="17" t="s">
        <v>66</v>
      </c>
      <c r="J7" s="17" t="s">
        <v>67</v>
      </c>
      <c r="K7" s="18" t="str">
        <f aca="false">IF($B7="","",IF(OR($I7="",$I7=Списки!$D$3),"гіпотеза — не будуйте на ній H2–H6","факт"))</f>
        <v>факт</v>
      </c>
      <c r="L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8" t="str">
        <f aca="false">IF($B8="","",IF(OR($I8="",$I8=Списки!$D$3),"гіпотеза — не будуйте на ній H2–H6","факт"))</f>
        <v/>
      </c>
      <c r="L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2"/>
      <c r="J9" s="12"/>
      <c r="K9" s="18" t="str">
        <f aca="false">IF($B9="","",IF(OR($I9="",$I9=Списки!$D$3),"гіпотеза — не будуйте на ній H2–H6","факт"))</f>
        <v/>
      </c>
      <c r="L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8" t="str">
        <f aca="false">IF($B10="","",IF(OR($I10="",$I10=Списки!$D$3),"гіпотеза — не будуйте на ній H2–H6","факт"))</f>
        <v/>
      </c>
      <c r="L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8" t="str">
        <f aca="false">IF($B11="","",IF(OR($I11="",$I11=Списки!$D$3),"гіпотеза — не будуйте на ній H2–H6","факт"))</f>
        <v/>
      </c>
      <c r="L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8" t="str">
        <f aca="false">IF($B12="","",IF(OR($I12="",$I12=Списки!$D$3),"гіпотеза — не будуйте на ній H2–H6","факт"))</f>
        <v/>
      </c>
      <c r="L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8" t="str">
        <f aca="false">IF($B13="","",IF(OR($I13="",$I13=Списки!$D$3),"гіпотеза — не будуйте на ній H2–H6","факт"))</f>
        <v/>
      </c>
      <c r="L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8" t="str">
        <f aca="false">IF($B14="","",IF(OR($I14="",$I14=Списки!$D$3),"гіпотеза — не будуйте на ній H2–H6","факт"))</f>
        <v/>
      </c>
      <c r="L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8" t="str">
        <f aca="false">IF($B15="","",IF(OR($I15="",$I15=Списки!$D$3),"гіпотеза — не будуйте на ній H2–H6","факт"))</f>
        <v/>
      </c>
      <c r="L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8" t="str">
        <f aca="false">IF($B16="","",IF(OR($I16="",$I16=Списки!$D$3),"гіпотеза — не будуйте на ній H2–H6","факт"))</f>
        <v/>
      </c>
      <c r="L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8" t="str">
        <f aca="false">IF($B17="","",IF(OR($I17="",$I17=Списки!$D$3),"гіпотеза — не будуйте на ній H2–H6","факт"))</f>
        <v/>
      </c>
      <c r="L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8" t="str">
        <f aca="false">IF($B18="","",IF(OR($I18="",$I18=Списки!$D$3),"гіпотеза — не будуйте на ній H2–H6","факт"))</f>
        <v/>
      </c>
      <c r="L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8" t="str">
        <f aca="false">IF($B19="","",IF(OR($I19="",$I19=Списки!$D$3),"гіпотеза — не будуйте на ній H2–H6","факт"))</f>
        <v/>
      </c>
      <c r="L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8" t="str">
        <f aca="false">IF($B20="","",IF(OR($I20="",$I20=Списки!$D$3),"гіпотеза — не будуйте на ній H2–H6","факт"))</f>
        <v/>
      </c>
      <c r="L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8" t="str">
        <f aca="false">IF($B21="","",IF(OR($I21="",$I21=Списки!$D$3),"гіпотеза — не будуйте на ній H2–H6","факт"))</f>
        <v/>
      </c>
      <c r="L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8" t="str">
        <f aca="false">IF($B22="","",IF(OR($I22="",$I22=Списки!$D$3),"гіпотеза — не будуйте на ній H2–H6","факт"))</f>
        <v/>
      </c>
      <c r="L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8" t="str">
        <f aca="false">IF($B23="","",IF(OR($I23="",$I23=Списки!$D$3),"гіпотеза — не будуйте на ній H2–H6","факт"))</f>
        <v/>
      </c>
      <c r="L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8" t="str">
        <f aca="false">IF($B24="","",IF(OR($I24="",$I24=Списки!$D$3),"гіпотеза — не будуйте на ній H2–H6","факт"))</f>
        <v/>
      </c>
      <c r="L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8" t="str">
        <f aca="false">IF($B25="","",IF(OR($I25="",$I25=Списки!$D$3),"гіпотеза — не будуйте на ній H2–H6","факт"))</f>
        <v/>
      </c>
      <c r="L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8" t="str">
        <f aca="false">IF($B26="","",IF(OR($I26="",$I26=Списки!$D$3),"гіпотеза — не будуйте на ній H2–H6","факт"))</f>
        <v/>
      </c>
      <c r="L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8" t="str">
        <f aca="false">IF($B27="","",IF(OR($I27="",$I27=Списки!$D$3),"гіпотеза — не будуйте на ній H2–H6","факт"))</f>
        <v/>
      </c>
      <c r="L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8" t="str">
        <f aca="false">IF($B28="","",IF(OR($I28="",$I28=Списки!$D$3),"гіпотеза — не будуйте на ній H2–H6","факт"))</f>
        <v/>
      </c>
      <c r="L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8" t="str">
        <f aca="false">IF($B29="","",IF(OR($I29="",$I29=Списки!$D$3),"гіпотеза — не будуйте на ній H2–H6","факт"))</f>
        <v/>
      </c>
      <c r="L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8" t="str">
        <f aca="false">IF($B30="","",IF(OR($I30="",$I30=Списки!$D$3),"гіпотеза — не будуйте на ній H2–H6","факт"))</f>
        <v/>
      </c>
      <c r="L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8" t="str">
        <f aca="false">IF($B31="","",IF(OR($I31="",$I31=Списки!$D$3),"гіпотеза — не будуйте на ній H2–H6","факт"))</f>
        <v/>
      </c>
      <c r="L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8" t="str">
        <f aca="false">IF($B32="","",IF(OR($I32="",$I32=Списки!$D$3),"гіпотеза — не будуйте на ній H2–H6","факт"))</f>
        <v/>
      </c>
      <c r="L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8" t="str">
        <f aca="false">IF($B33="","",IF(OR($I33="",$I33=Списки!$D$3),"гіпотеза — не будуйте на ній H2–H6","факт"))</f>
        <v/>
      </c>
      <c r="L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8" t="str">
        <f aca="false">IF($B34="","",IF(OR($I34="",$I34=Списки!$D$3),"гіпотеза — не будуйте на ній H2–H6","факт"))</f>
        <v/>
      </c>
      <c r="L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8" t="str">
        <f aca="false">IF($B35="","",IF(OR($I35="",$I35=Списки!$D$3),"гіпотеза — не будуйте на ній H2–H6","факт"))</f>
        <v/>
      </c>
      <c r="L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8" t="str">
        <f aca="false">IF($B36="","",IF(OR($I36="",$I36=Списки!$D$3),"гіпотеза — не будуйте на ній H2–H6","факт"))</f>
        <v/>
      </c>
      <c r="L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8" t="str">
        <f aca="false">IF($B37="","",IF(OR($I37="",$I37=Списки!$D$3),"гіпотеза — не будуйте на ній H2–H6","факт"))</f>
        <v/>
      </c>
      <c r="L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8" t="str">
        <f aca="false">IF($B38="","",IF(OR($I38="",$I38=Списки!$D$3),"гіпотеза — не будуйте на ній H2–H6","факт"))</f>
        <v/>
      </c>
      <c r="L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8" t="str">
        <f aca="false">IF($B39="","",IF(OR($I39="",$I39=Списки!$D$3),"гіпотеза — не будуйте на ній H2–H6","факт"))</f>
        <v/>
      </c>
      <c r="L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8" t="str">
        <f aca="false">IF($B40="","",IF(OR($I40="",$I40=Списки!$D$3),"гіпотеза — не будуйте на ній H2–H6","факт"))</f>
        <v/>
      </c>
      <c r="L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8" t="str">
        <f aca="false">IF($B41="","",IF(OR($I41="",$I41=Списки!$D$3),"гіпотеза — не будуйте на ній H2–H6","факт"))</f>
        <v/>
      </c>
      <c r="L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8" t="str">
        <f aca="false">IF($B42="","",IF(OR($I42="",$I42=Списки!$D$3),"гіпотеза — не будуйте на ній H2–H6","факт"))</f>
        <v/>
      </c>
      <c r="L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8" t="str">
        <f aca="false">IF($B43="","",IF(OR($I43="",$I43=Списки!$D$3),"гіпотеза — не будуйте на ній H2–H6","факт"))</f>
        <v/>
      </c>
      <c r="L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8" t="str">
        <f aca="false">IF($B44="","",IF(OR($I44="",$I44=Списки!$D$3),"гіпотеза — не будуйте на ній H2–H6","факт"))</f>
        <v/>
      </c>
      <c r="L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8" t="str">
        <f aca="false">IF($B45="","",IF(OR($I45="",$I45=Списки!$D$3),"гіпотеза — не будуйте на ній H2–H6","факт"))</f>
        <v/>
      </c>
      <c r="L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8" t="str">
        <f aca="false">IF($B46="","",IF(OR($I46="",$I46=Списки!$D$3),"гіпотеза — не будуйте на ній H2–H6","факт"))</f>
        <v/>
      </c>
      <c r="L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customFormat="false" ht="39.55" hidden="false" customHeight="false" outlineLevel="0" collapsed="false">
      <c r="A49" s="5" t="s">
        <v>69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customFormat="false" ht="42" hidden="false" customHeight="true" outlineLevel="0" collapsed="false">
      <c r="A50" s="10" t="s">
        <v>70</v>
      </c>
      <c r="B50" s="10" t="s">
        <v>71</v>
      </c>
      <c r="C50" s="10" t="s">
        <v>72</v>
      </c>
      <c r="D50" s="9"/>
      <c r="E50" s="9"/>
      <c r="F50" s="9"/>
      <c r="G50" s="9"/>
      <c r="H50" s="9"/>
      <c r="I50" s="9"/>
      <c r="J50" s="9"/>
      <c r="K50" s="9"/>
      <c r="L50" s="9"/>
    </row>
    <row r="51" customFormat="false" ht="23.85" hidden="false" customHeight="false" outlineLevel="0" collapsed="false">
      <c r="A51" s="20" t="s">
        <v>73</v>
      </c>
      <c r="B51" s="21" t="s">
        <v>74</v>
      </c>
      <c r="C51" s="22"/>
      <c r="D51" s="9"/>
      <c r="E51" s="9"/>
      <c r="F51" s="9"/>
      <c r="G51" s="9"/>
      <c r="H51" s="9"/>
      <c r="I51" s="9"/>
      <c r="J51" s="9"/>
      <c r="K51" s="9"/>
      <c r="L51" s="9"/>
    </row>
    <row r="52" customFormat="false" ht="23.85" hidden="false" customHeight="false" outlineLevel="0" collapsed="false">
      <c r="A52" s="20" t="s">
        <v>75</v>
      </c>
      <c r="B52" s="21" t="s">
        <v>76</v>
      </c>
      <c r="C52" s="22"/>
      <c r="D52" s="9"/>
      <c r="E52" s="9"/>
      <c r="F52" s="9"/>
      <c r="G52" s="9"/>
      <c r="H52" s="9"/>
      <c r="I52" s="9"/>
      <c r="J52" s="9"/>
      <c r="K52" s="9"/>
      <c r="L52" s="9"/>
    </row>
    <row r="53" customFormat="false" ht="23.85" hidden="false" customHeight="false" outlineLevel="0" collapsed="false">
      <c r="A53" s="20" t="s">
        <v>77</v>
      </c>
      <c r="B53" s="21" t="s">
        <v>78</v>
      </c>
      <c r="C53" s="22"/>
      <c r="D53" s="9"/>
      <c r="E53" s="9"/>
      <c r="F53" s="9"/>
      <c r="G53" s="9"/>
      <c r="H53" s="9"/>
      <c r="I53" s="9"/>
      <c r="J53" s="9"/>
      <c r="K53" s="9"/>
      <c r="L53" s="9"/>
    </row>
    <row r="54" customFormat="false" ht="23.85" hidden="false" customHeight="false" outlineLevel="0" collapsed="false">
      <c r="A54" s="20" t="s">
        <v>79</v>
      </c>
      <c r="B54" s="21" t="s">
        <v>80</v>
      </c>
      <c r="C54" s="22"/>
      <c r="D54" s="9"/>
      <c r="E54" s="9"/>
      <c r="F54" s="9"/>
      <c r="G54" s="9"/>
      <c r="H54" s="9"/>
      <c r="I54" s="9"/>
      <c r="J54" s="9"/>
      <c r="K54" s="9"/>
      <c r="L54" s="9"/>
    </row>
    <row r="55" customFormat="false" ht="23.85" hidden="false" customHeight="false" outlineLevel="0" collapsed="false">
      <c r="A55" s="20" t="s">
        <v>81</v>
      </c>
      <c r="B55" s="21" t="s">
        <v>82</v>
      </c>
      <c r="C55" s="22"/>
      <c r="D55" s="9"/>
      <c r="E55" s="9"/>
      <c r="F55" s="9"/>
      <c r="G55" s="9"/>
      <c r="H55" s="9"/>
      <c r="I55" s="9"/>
      <c r="J55" s="9"/>
      <c r="K55" s="9"/>
      <c r="L55" s="9"/>
    </row>
    <row r="56" customFormat="false" ht="15" hidden="false" customHeight="false" outlineLevel="0" collapsed="false">
      <c r="A56" s="20" t="s">
        <v>83</v>
      </c>
      <c r="B56" s="21"/>
      <c r="C56" s="22"/>
      <c r="D56" s="9"/>
      <c r="E56" s="9"/>
      <c r="F56" s="9"/>
      <c r="G56" s="9"/>
      <c r="H56" s="9"/>
      <c r="I56" s="9"/>
      <c r="J56" s="9"/>
      <c r="K56" s="9"/>
      <c r="L56" s="9"/>
    </row>
    <row r="57" customFormat="false" ht="15" hidden="false" customHeight="false" outlineLevel="0" collapsed="false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customFormat="false" ht="39.55" hidden="false" customHeight="false" outlineLevel="0" collapsed="false">
      <c r="A58" s="5" t="s">
        <v>84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customFormat="false" ht="42" hidden="false" customHeight="true" outlineLevel="0" collapsed="false">
      <c r="A59" s="10" t="s">
        <v>85</v>
      </c>
      <c r="B59" s="10" t="s">
        <v>86</v>
      </c>
      <c r="C59" s="10" t="s">
        <v>87</v>
      </c>
      <c r="D59" s="10" t="s">
        <v>88</v>
      </c>
      <c r="E59" s="9"/>
      <c r="F59" s="9"/>
      <c r="G59" s="9"/>
      <c r="H59" s="9"/>
      <c r="I59" s="9"/>
      <c r="J59" s="9"/>
      <c r="K59" s="9"/>
      <c r="L59" s="9"/>
    </row>
    <row r="60" customFormat="false" ht="15" hidden="false" customHeight="false" outlineLevel="0" collapsed="false">
      <c r="A60" s="12"/>
      <c r="B60" s="12"/>
      <c r="C60" s="12"/>
      <c r="D60" s="22"/>
      <c r="E60" s="9"/>
      <c r="F60" s="9"/>
      <c r="G60" s="9"/>
      <c r="H60" s="9"/>
      <c r="I60" s="9"/>
      <c r="J60" s="9"/>
      <c r="K60" s="9"/>
      <c r="L60" s="9"/>
    </row>
    <row r="61" customFormat="false" ht="15" hidden="false" customHeight="false" outlineLevel="0" collapsed="false">
      <c r="A61" s="12"/>
      <c r="B61" s="12"/>
      <c r="C61" s="12"/>
      <c r="D61" s="22"/>
      <c r="E61" s="9"/>
      <c r="F61" s="9"/>
      <c r="G61" s="9"/>
      <c r="H61" s="9"/>
      <c r="I61" s="9"/>
      <c r="J61" s="9"/>
      <c r="K61" s="9"/>
      <c r="L61" s="9"/>
    </row>
    <row r="62" customFormat="false" ht="15" hidden="false" customHeight="false" outlineLevel="0" collapsed="false">
      <c r="A62" s="12"/>
      <c r="B62" s="12"/>
      <c r="C62" s="12"/>
      <c r="D62" s="22"/>
      <c r="E62" s="9"/>
      <c r="F62" s="9"/>
      <c r="G62" s="9"/>
      <c r="H62" s="9"/>
      <c r="I62" s="9"/>
      <c r="J62" s="9"/>
      <c r="K62" s="9"/>
      <c r="L62" s="9"/>
    </row>
    <row r="63" customFormat="false" ht="15" hidden="false" customHeight="false" outlineLevel="0" collapsed="false">
      <c r="A63" s="12"/>
      <c r="B63" s="12"/>
      <c r="C63" s="12"/>
      <c r="D63" s="22"/>
      <c r="E63" s="9"/>
      <c r="F63" s="9"/>
      <c r="G63" s="9"/>
      <c r="H63" s="9"/>
      <c r="I63" s="9"/>
      <c r="J63" s="9"/>
      <c r="K63" s="9"/>
      <c r="L63" s="9"/>
    </row>
    <row r="64" customFormat="false" ht="15" hidden="false" customHeight="false" outlineLevel="0" collapsed="false">
      <c r="A64" s="12"/>
      <c r="B64" s="12"/>
      <c r="C64" s="12"/>
      <c r="D64" s="22"/>
      <c r="E64" s="9"/>
      <c r="F64" s="9"/>
      <c r="G64" s="9"/>
      <c r="H64" s="9"/>
      <c r="I64" s="9"/>
      <c r="J64" s="9"/>
      <c r="K64" s="9"/>
      <c r="L64" s="9"/>
    </row>
  </sheetData>
  <conditionalFormatting sqref="K7:K46">
    <cfRule type="expression" priority="2" aboveAverage="0" equalAverage="0" bottom="0" percent="0" rank="0" text="" dxfId="1">
      <formula>$K7="гіпотеза — не будуйте на ній H2–H6"</formula>
    </cfRule>
  </conditionalFormatting>
  <dataValidations count="3">
    <dataValidation allowBlank="true" errorStyle="stop" operator="between" showDropDown="false" showErrorMessage="false" showInputMessage="false" sqref="F7:F46" type="whole">
      <formula1>1</formula1>
      <formula2>5</formula2>
    </dataValidation>
    <dataValidation allowBlank="true" errorStyle="stop" operator="between" showDropDown="false" showErrorMessage="false" showInputMessage="false" sqref="I7:I46" type="list">
      <formula1>Списки!$D$3:$D$6</formula1>
      <formula2>0</formula2>
    </dataValidation>
    <dataValidation allowBlank="true" errorStyle="stop" operator="between" showDropDown="false" showErrorMessage="false" showInputMessage="false" sqref="J7:J46" type="list">
      <formula1>Списки!$X$3:$X$4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34"/>
    <col collapsed="false" customWidth="true" hidden="false" outlineLevel="0" max="4" min="4" style="0" width="26"/>
    <col collapsed="false" customWidth="true" hidden="false" outlineLevel="0" max="5" min="5" style="0" width="34"/>
    <col collapsed="false" customWidth="true" hidden="false" outlineLevel="0" max="6" min="6" style="0" width="16"/>
    <col collapsed="false" customWidth="true" hidden="false" outlineLevel="0" max="7" min="7" style="0" width="22"/>
    <col collapsed="false" customWidth="true" hidden="false" outlineLevel="0" max="8" min="8" style="0" width="30"/>
    <col collapsed="false" customWidth="true" hidden="false" outlineLevel="0" max="9" min="9" style="0" width="12"/>
  </cols>
  <sheetData>
    <row r="1" customFormat="false" ht="17.35" hidden="false" customHeight="false" outlineLevel="0" collapsed="false">
      <c r="A1" s="8" t="s">
        <v>15</v>
      </c>
      <c r="B1" s="9"/>
      <c r="C1" s="9"/>
      <c r="D1" s="9"/>
      <c r="E1" s="9"/>
      <c r="F1" s="9"/>
      <c r="G1" s="9"/>
      <c r="H1" s="9"/>
      <c r="I1" s="9"/>
      <c r="J1" s="9"/>
    </row>
    <row r="2" customFormat="false" ht="57.45" hidden="false" customHeight="false" outlineLevel="0" collapsed="false">
      <c r="A2" s="3" t="s">
        <v>89</v>
      </c>
      <c r="B2" s="9"/>
      <c r="C2" s="9"/>
      <c r="D2" s="9"/>
      <c r="E2" s="9"/>
      <c r="F2" s="9"/>
      <c r="G2" s="9"/>
      <c r="H2" s="9"/>
      <c r="I2" s="9"/>
      <c r="J2" s="9"/>
    </row>
    <row r="3" customFormat="false" ht="35.05" hidden="false" customHeight="false" outlineLevel="0" collapsed="false">
      <c r="A3" s="3" t="s">
        <v>90</v>
      </c>
      <c r="B3" s="9"/>
      <c r="C3" s="9"/>
      <c r="D3" s="9"/>
      <c r="E3" s="9"/>
      <c r="F3" s="9"/>
      <c r="G3" s="9"/>
      <c r="H3" s="9"/>
      <c r="I3" s="9"/>
      <c r="J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</row>
    <row r="6" customFormat="false" ht="42" hidden="false" customHeight="true" outlineLevel="0" collapsed="false">
      <c r="A6" s="10" t="s">
        <v>91</v>
      </c>
      <c r="B6" s="10" t="s">
        <v>92</v>
      </c>
      <c r="C6" s="10" t="s">
        <v>93</v>
      </c>
      <c r="D6" s="10" t="s">
        <v>94</v>
      </c>
      <c r="E6" s="10" t="s">
        <v>95</v>
      </c>
      <c r="F6" s="10" t="s">
        <v>96</v>
      </c>
      <c r="G6" s="10" t="s">
        <v>97</v>
      </c>
      <c r="H6" s="10" t="s">
        <v>98</v>
      </c>
      <c r="I6" s="10" t="s">
        <v>99</v>
      </c>
      <c r="J6" s="9"/>
    </row>
    <row r="7" customFormat="false" ht="35.05" hidden="false" customHeight="false" outlineLevel="0" collapsed="false">
      <c r="A7" s="17" t="s">
        <v>100</v>
      </c>
      <c r="B7" s="17" t="s">
        <v>101</v>
      </c>
      <c r="C7" s="17"/>
      <c r="D7" s="17" t="s">
        <v>102</v>
      </c>
      <c r="E7" s="17" t="s">
        <v>103</v>
      </c>
      <c r="F7" s="17" t="s">
        <v>104</v>
      </c>
      <c r="G7" s="17" t="s">
        <v>105</v>
      </c>
      <c r="H7" s="17" t="s">
        <v>106</v>
      </c>
      <c r="I7" s="23" t="n">
        <f aca="false">IFERROR(MATCH($F7,Списки!$G$3:$G$6,0),"")</f>
        <v>1</v>
      </c>
      <c r="J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23" t="str">
        <f aca="false">IFERROR(MATCH($F8,Списки!$G$3:$G$6,0),"")</f>
        <v/>
      </c>
      <c r="J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23" t="str">
        <f aca="false">IFERROR(MATCH($F9,Списки!$G$3:$G$6,0),"")</f>
        <v/>
      </c>
      <c r="J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23" t="str">
        <f aca="false">IFERROR(MATCH($F10,Списки!$G$3:$G$6,0),"")</f>
        <v/>
      </c>
      <c r="J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23" t="str">
        <f aca="false">IFERROR(MATCH($F11,Списки!$G$3:$G$6,0),"")</f>
        <v/>
      </c>
      <c r="J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23" t="str">
        <f aca="false">IFERROR(MATCH($F12,Списки!$G$3:$G$6,0),"")</f>
        <v/>
      </c>
      <c r="J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23" t="str">
        <f aca="false">IFERROR(MATCH($F13,Списки!$G$3:$G$6,0),"")</f>
        <v/>
      </c>
      <c r="J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23" t="str">
        <f aca="false">IFERROR(MATCH($F14,Списки!$G$3:$G$6,0),"")</f>
        <v/>
      </c>
      <c r="J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23" t="str">
        <f aca="false">IFERROR(MATCH($F15,Списки!$G$3:$G$6,0),"")</f>
        <v/>
      </c>
      <c r="J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23" t="str">
        <f aca="false">IFERROR(MATCH($F16,Списки!$G$3:$G$6,0),"")</f>
        <v/>
      </c>
      <c r="J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23" t="str">
        <f aca="false">IFERROR(MATCH($F17,Списки!$G$3:$G$6,0),"")</f>
        <v/>
      </c>
      <c r="J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23" t="str">
        <f aca="false">IFERROR(MATCH($F18,Списки!$G$3:$G$6,0),"")</f>
        <v/>
      </c>
      <c r="J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23" t="str">
        <f aca="false">IFERROR(MATCH($F19,Списки!$G$3:$G$6,0),"")</f>
        <v/>
      </c>
      <c r="J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23" t="str">
        <f aca="false">IFERROR(MATCH($F20,Списки!$G$3:$G$6,0),"")</f>
        <v/>
      </c>
      <c r="J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23" t="str">
        <f aca="false">IFERROR(MATCH($F21,Списки!$G$3:$G$6,0),"")</f>
        <v/>
      </c>
      <c r="J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23" t="str">
        <f aca="false">IFERROR(MATCH($F22,Списки!$G$3:$G$6,0),"")</f>
        <v/>
      </c>
      <c r="J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23" t="str">
        <f aca="false">IFERROR(MATCH($F23,Списки!$G$3:$G$6,0),"")</f>
        <v/>
      </c>
      <c r="J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23" t="str">
        <f aca="false">IFERROR(MATCH($F24,Списки!$G$3:$G$6,0),"")</f>
        <v/>
      </c>
      <c r="J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23" t="str">
        <f aca="false">IFERROR(MATCH($F25,Списки!$G$3:$G$6,0),"")</f>
        <v/>
      </c>
      <c r="J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23" t="str">
        <f aca="false">IFERROR(MATCH($F26,Списки!$G$3:$G$6,0),"")</f>
        <v/>
      </c>
      <c r="J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23" t="str">
        <f aca="false">IFERROR(MATCH($F27,Списки!$G$3:$G$6,0),"")</f>
        <v/>
      </c>
      <c r="J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23" t="str">
        <f aca="false">IFERROR(MATCH($F28,Списки!$G$3:$G$6,0),"")</f>
        <v/>
      </c>
      <c r="J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23" t="str">
        <f aca="false">IFERROR(MATCH($F29,Списки!$G$3:$G$6,0),"")</f>
        <v/>
      </c>
      <c r="J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23" t="str">
        <f aca="false">IFERROR(MATCH($F30,Списки!$G$3:$G$6,0),"")</f>
        <v/>
      </c>
      <c r="J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23" t="str">
        <f aca="false">IFERROR(MATCH($F31,Списки!$G$3:$G$6,0),"")</f>
        <v/>
      </c>
      <c r="J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23" t="str">
        <f aca="false">IFERROR(MATCH($F32,Списки!$G$3:$G$6,0),"")</f>
        <v/>
      </c>
      <c r="J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23" t="str">
        <f aca="false">IFERROR(MATCH($F33,Списки!$G$3:$G$6,0),"")</f>
        <v/>
      </c>
      <c r="J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23" t="str">
        <f aca="false">IFERROR(MATCH($F34,Списки!$G$3:$G$6,0),"")</f>
        <v/>
      </c>
      <c r="J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23" t="str">
        <f aca="false">IFERROR(MATCH($F35,Списки!$G$3:$G$6,0),"")</f>
        <v/>
      </c>
      <c r="J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23" t="str">
        <f aca="false">IFERROR(MATCH($F36,Списки!$G$3:$G$6,0),"")</f>
        <v/>
      </c>
      <c r="J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23" t="str">
        <f aca="false">IFERROR(MATCH($F37,Списки!$G$3:$G$6,0),"")</f>
        <v/>
      </c>
      <c r="J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23" t="str">
        <f aca="false">IFERROR(MATCH($F38,Списки!$G$3:$G$6,0),"")</f>
        <v/>
      </c>
      <c r="J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23" t="str">
        <f aca="false">IFERROR(MATCH($F39,Списки!$G$3:$G$6,0),"")</f>
        <v/>
      </c>
      <c r="J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23" t="str">
        <f aca="false">IFERROR(MATCH($F40,Списки!$G$3:$G$6,0),"")</f>
        <v/>
      </c>
      <c r="J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23" t="str">
        <f aca="false">IFERROR(MATCH($F41,Списки!$G$3:$G$6,0),"")</f>
        <v/>
      </c>
      <c r="J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23" t="str">
        <f aca="false">IFERROR(MATCH($F42,Списки!$G$3:$G$6,0),"")</f>
        <v/>
      </c>
      <c r="J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23" t="str">
        <f aca="false">IFERROR(MATCH($F43,Списки!$G$3:$G$6,0),"")</f>
        <v/>
      </c>
      <c r="J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23" t="str">
        <f aca="false">IFERROR(MATCH($F44,Списки!$G$3:$G$6,0),"")</f>
        <v/>
      </c>
      <c r="J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23" t="str">
        <f aca="false">IFERROR(MATCH($F45,Списки!$G$3:$G$6,0),"")</f>
        <v/>
      </c>
      <c r="J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23" t="str">
        <f aca="false">IFERROR(MATCH($F46,Списки!$G$3:$G$6,0),"")</f>
        <v/>
      </c>
      <c r="J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customFormat="false" ht="46.25" hidden="false" customHeight="false" outlineLevel="0" collapsed="false">
      <c r="A49" s="3" t="s">
        <v>107</v>
      </c>
      <c r="B49" s="9"/>
      <c r="C49" s="9"/>
      <c r="D49" s="9"/>
      <c r="E49" s="9"/>
      <c r="F49" s="9"/>
      <c r="G49" s="9"/>
      <c r="H49" s="9"/>
      <c r="I49" s="9"/>
      <c r="J49" s="9"/>
    </row>
    <row r="50" customFormat="false" ht="46.25" hidden="false" customHeight="false" outlineLevel="0" collapsed="false">
      <c r="A50" s="3" t="s">
        <v>108</v>
      </c>
      <c r="B50" s="9"/>
      <c r="C50" s="9"/>
      <c r="D50" s="9"/>
      <c r="E50" s="9"/>
      <c r="F50" s="9"/>
      <c r="G50" s="9"/>
      <c r="H50" s="9"/>
      <c r="I50" s="9"/>
      <c r="J50" s="9"/>
    </row>
    <row r="51" customFormat="false" ht="46.25" hidden="false" customHeight="false" outlineLevel="0" collapsed="false">
      <c r="A51" s="3" t="s">
        <v>109</v>
      </c>
      <c r="B51" s="9"/>
      <c r="C51" s="9"/>
      <c r="D51" s="9"/>
      <c r="E51" s="9"/>
      <c r="F51" s="9"/>
      <c r="G51" s="9"/>
      <c r="H51" s="9"/>
      <c r="I51" s="9"/>
      <c r="J51" s="9"/>
    </row>
    <row r="52" customFormat="false" ht="23.85" hidden="false" customHeight="false" outlineLevel="0" collapsed="false">
      <c r="A52" s="3" t="s">
        <v>110</v>
      </c>
      <c r="B52" s="9"/>
      <c r="C52" s="9"/>
      <c r="D52" s="9"/>
      <c r="E52" s="9"/>
      <c r="F52" s="9"/>
      <c r="G52" s="9"/>
      <c r="H52" s="9"/>
      <c r="I52" s="9"/>
      <c r="J52" s="9"/>
    </row>
    <row r="53" customFormat="false" ht="15" hidden="false" customHeight="false" outlineLevel="0" collapsed="false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customFormat="false" ht="15" hidden="false" customHeight="false" outlineLevel="0" collapsed="false">
      <c r="A54" s="14" t="s">
        <v>111</v>
      </c>
      <c r="B54" s="24" t="n">
        <f aca="false">IF(COUNTA($A$7:$A$46)=0,"",COUNTIF($B$7:$B$46,Списки!$E$3)/COUNTA($A$7:$A$46))</f>
        <v>1</v>
      </c>
      <c r="C54" s="9"/>
      <c r="D54" s="9"/>
      <c r="E54" s="9"/>
      <c r="F54" s="9"/>
      <c r="G54" s="9"/>
      <c r="H54" s="9"/>
      <c r="I54" s="9"/>
      <c r="J54" s="9"/>
    </row>
    <row r="55" customFormat="false" ht="35.05" hidden="false" customHeight="false" outlineLevel="0" collapsed="false">
      <c r="A55" s="3" t="s">
        <v>112</v>
      </c>
      <c r="B55" s="9"/>
      <c r="C55" s="9"/>
      <c r="D55" s="9"/>
      <c r="E55" s="9"/>
      <c r="F55" s="9"/>
      <c r="G55" s="9"/>
      <c r="H55" s="9"/>
      <c r="I55" s="9"/>
      <c r="J55" s="9"/>
    </row>
  </sheetData>
  <conditionalFormatting sqref="F7:F46">
    <cfRule type="expression" priority="2" aboveAverage="0" equalAverage="0" bottom="0" percent="0" rank="0" text="" dxfId="0">
      <formula>$F7="діра"</formula>
    </cfRule>
    <cfRule type="expression" priority="3" aboveAverage="0" equalAverage="0" bottom="0" percent="0" rank="0" text="" dxfId="1">
      <formula>$F7="невідповідність"</formula>
    </cfRule>
  </conditionalFormatting>
  <conditionalFormatting sqref="B54">
    <cfRule type="expression" priority="4" aboveAverage="0" equalAverage="0" bottom="0" percent="0" rank="0" text="" dxfId="0">
      <formula>AND($B54&lt;&gt;"",$B54&gt;0.7)</formula>
    </cfRule>
  </conditionalFormatting>
  <dataValidations count="4">
    <dataValidation allowBlank="true" errorStyle="stop" operator="between" showDropDown="false" showErrorMessage="false" showInputMessage="false" sqref="B7:B46" type="list">
      <formula1>Списки!$E$3:$E$7</formula1>
      <formula2>0</formula2>
    </dataValidation>
    <dataValidation allowBlank="true" errorStyle="stop" operator="between" showDropDown="false" showErrorMessage="false" showInputMessage="false" sqref="C7:C46" type="list">
      <formula1>A2_H1_Біль!$B$7:$B$46</formula1>
      <formula2>0</formula2>
    </dataValidation>
    <dataValidation allowBlank="true" errorStyle="stop" operator="between" showDropDown="false" showErrorMessage="false" showInputMessage="false" sqref="D7:D46" type="list">
      <formula1>Списки!$F$3:$F$7</formula1>
      <formula2>0</formula2>
    </dataValidation>
    <dataValidation allowBlank="true" errorStyle="stop" operator="between" showDropDown="false" showErrorMessage="false" showInputMessage="false" sqref="F7:F46" type="list">
      <formula1>Списки!$G$3:$G$6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32"/>
    <col collapsed="false" customWidth="true" hidden="false" outlineLevel="0" max="3" min="3" style="0" width="18"/>
    <col collapsed="false" customWidth="true" hidden="false" outlineLevel="0" max="4" min="4" style="0" width="30"/>
    <col collapsed="false" customWidth="true" hidden="false" outlineLevel="0" max="5" min="5" style="0" width="38"/>
    <col collapsed="false" customWidth="true" hidden="false" outlineLevel="0" max="6" min="6" style="0" width="18"/>
    <col collapsed="false" customWidth="true" hidden="false" outlineLevel="0" max="7" min="7" style="0" width="22"/>
    <col collapsed="false" customWidth="true" hidden="false" outlineLevel="0" max="8" min="8" style="0" width="24"/>
    <col collapsed="false" customWidth="true" hidden="false" outlineLevel="0" max="9" min="9" style="0" width="34"/>
  </cols>
  <sheetData>
    <row r="1" customFormat="false" ht="17.35" hidden="false" customHeight="false" outlineLevel="0" collapsed="false">
      <c r="A1" s="8" t="s">
        <v>16</v>
      </c>
      <c r="B1" s="9"/>
      <c r="C1" s="9"/>
      <c r="D1" s="9"/>
      <c r="E1" s="9"/>
      <c r="F1" s="9"/>
      <c r="G1" s="9"/>
      <c r="H1" s="9"/>
      <c r="I1" s="9"/>
      <c r="J1" s="9"/>
    </row>
    <row r="2" customFormat="false" ht="57.45" hidden="false" customHeight="false" outlineLevel="0" collapsed="false">
      <c r="A2" s="3" t="s">
        <v>113</v>
      </c>
      <c r="B2" s="9"/>
      <c r="C2" s="9"/>
      <c r="D2" s="9"/>
      <c r="E2" s="9"/>
      <c r="F2" s="9"/>
      <c r="G2" s="9"/>
      <c r="H2" s="9"/>
      <c r="I2" s="9"/>
      <c r="J2" s="9"/>
    </row>
    <row r="3" customFormat="false" ht="35.05" hidden="false" customHeight="false" outlineLevel="0" collapsed="false">
      <c r="A3" s="3" t="s">
        <v>114</v>
      </c>
      <c r="B3" s="9"/>
      <c r="C3" s="9"/>
      <c r="D3" s="9"/>
      <c r="E3" s="9"/>
      <c r="F3" s="9"/>
      <c r="G3" s="9"/>
      <c r="H3" s="9"/>
      <c r="I3" s="9"/>
      <c r="J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</row>
    <row r="6" customFormat="false" ht="42" hidden="false" customHeight="true" outlineLevel="0" collapsed="false">
      <c r="A6" s="10" t="s">
        <v>115</v>
      </c>
      <c r="B6" s="10" t="s">
        <v>116</v>
      </c>
      <c r="C6" s="10" t="s">
        <v>117</v>
      </c>
      <c r="D6" s="10" t="s">
        <v>118</v>
      </c>
      <c r="E6" s="10" t="s">
        <v>119</v>
      </c>
      <c r="F6" s="10" t="s">
        <v>120</v>
      </c>
      <c r="G6" s="10" t="s">
        <v>121</v>
      </c>
      <c r="H6" s="10" t="s">
        <v>122</v>
      </c>
      <c r="I6" s="10" t="s">
        <v>123</v>
      </c>
      <c r="J6" s="9"/>
    </row>
    <row r="7" customFormat="false" ht="23.85" hidden="false" customHeight="false" outlineLevel="0" collapsed="false">
      <c r="A7" s="17"/>
      <c r="B7" s="17" t="s">
        <v>124</v>
      </c>
      <c r="C7" s="17" t="s">
        <v>125</v>
      </c>
      <c r="D7" s="17" t="s">
        <v>126</v>
      </c>
      <c r="E7" s="17" t="s">
        <v>127</v>
      </c>
      <c r="F7" s="17" t="s">
        <v>128</v>
      </c>
      <c r="G7" s="17" t="s">
        <v>129</v>
      </c>
      <c r="H7" s="17" t="s">
        <v>130</v>
      </c>
      <c r="I7" s="18" t="str">
        <f aca="false">IF($B7="","",IF($A7="","сирота — виробляємо, але не обіцяємо і не видно","прив’язаний"))</f>
        <v>сирота — виробляємо, але не обіцяємо і не видно</v>
      </c>
      <c r="J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8" t="str">
        <f aca="false">IF($B8="","",IF($A8="","сирота — виробляємо, але не обіцяємо і не видно","прив’язаний"))</f>
        <v/>
      </c>
      <c r="J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8" t="str">
        <f aca="false">IF($B9="","",IF($A9="","сирота — виробляємо, але не обіцяємо і не видно","прив’язаний"))</f>
        <v/>
      </c>
      <c r="J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8" t="str">
        <f aca="false">IF($B10="","",IF($A10="","сирота — виробляємо, але не обіцяємо і не видно","прив’язаний"))</f>
        <v/>
      </c>
      <c r="J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18" t="str">
        <f aca="false">IF($B11="","",IF($A11="","сирота — виробляємо, але не обіцяємо і не видно","прив’язаний"))</f>
        <v/>
      </c>
      <c r="J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8" t="str">
        <f aca="false">IF($B12="","",IF($A12="","сирота — виробляємо, але не обіцяємо і не видно","прив’язаний"))</f>
        <v/>
      </c>
      <c r="J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18" t="str">
        <f aca="false">IF($B13="","",IF($A13="","сирота — виробляємо, але не обіцяємо і не видно","прив’язаний"))</f>
        <v/>
      </c>
      <c r="J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8" t="str">
        <f aca="false">IF($B14="","",IF($A14="","сирота — виробляємо, але не обіцяємо і не видно","прив’язаний"))</f>
        <v/>
      </c>
      <c r="J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8" t="str">
        <f aca="false">IF($B15="","",IF($A15="","сирота — виробляємо, але не обіцяємо і не видно","прив’язаний"))</f>
        <v/>
      </c>
      <c r="J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8" t="str">
        <f aca="false">IF($B16="","",IF($A16="","сирота — виробляємо, але не обіцяємо і не видно","прив’язаний"))</f>
        <v/>
      </c>
      <c r="J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8" t="str">
        <f aca="false">IF($B17="","",IF($A17="","сирота — виробляємо, але не обіцяємо і не видно","прив’язаний"))</f>
        <v/>
      </c>
      <c r="J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8" t="str">
        <f aca="false">IF($B18="","",IF($A18="","сирота — виробляємо, але не обіцяємо і не видно","прив’язаний"))</f>
        <v/>
      </c>
      <c r="J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8" t="str">
        <f aca="false">IF($B19="","",IF($A19="","сирота — виробляємо, але не обіцяємо і не видно","прив’язаний"))</f>
        <v/>
      </c>
      <c r="J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8" t="str">
        <f aca="false">IF($B20="","",IF($A20="","сирота — виробляємо, але не обіцяємо і не видно","прив’язаний"))</f>
        <v/>
      </c>
      <c r="J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8" t="str">
        <f aca="false">IF($B21="","",IF($A21="","сирота — виробляємо, але не обіцяємо і не видно","прив’язаний"))</f>
        <v/>
      </c>
      <c r="J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8" t="str">
        <f aca="false">IF($B22="","",IF($A22="","сирота — виробляємо, але не обіцяємо і не видно","прив’язаний"))</f>
        <v/>
      </c>
      <c r="J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8" t="str">
        <f aca="false">IF($B23="","",IF($A23="","сирота — виробляємо, але не обіцяємо і не видно","прив’язаний"))</f>
        <v/>
      </c>
      <c r="J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8" t="str">
        <f aca="false">IF($B24="","",IF($A24="","сирота — виробляємо, але не обіцяємо і не видно","прив’язаний"))</f>
        <v/>
      </c>
      <c r="J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8" t="str">
        <f aca="false">IF($B25="","",IF($A25="","сирота — виробляємо, але не обіцяємо і не видно","прив’язаний"))</f>
        <v/>
      </c>
      <c r="J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8" t="str">
        <f aca="false">IF($B26="","",IF($A26="","сирота — виробляємо, але не обіцяємо і не видно","прив’язаний"))</f>
        <v/>
      </c>
      <c r="J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8" t="str">
        <f aca="false">IF($B27="","",IF($A27="","сирота — виробляємо, але не обіцяємо і не видно","прив’язаний"))</f>
        <v/>
      </c>
      <c r="J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8" t="str">
        <f aca="false">IF($B28="","",IF($A28="","сирота — виробляємо, але не обіцяємо і не видно","прив’язаний"))</f>
        <v/>
      </c>
      <c r="J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8" t="str">
        <f aca="false">IF($B29="","",IF($A29="","сирота — виробляємо, але не обіцяємо і не видно","прив’язаний"))</f>
        <v/>
      </c>
      <c r="J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8" t="str">
        <f aca="false">IF($B30="","",IF($A30="","сирота — виробляємо, але не обіцяємо і не видно","прив’язаний"))</f>
        <v/>
      </c>
      <c r="J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8" t="str">
        <f aca="false">IF($B31="","",IF($A31="","сирота — виробляємо, але не обіцяємо і не видно","прив’язаний"))</f>
        <v/>
      </c>
      <c r="J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8" t="str">
        <f aca="false">IF($B32="","",IF($A32="","сирота — виробляємо, але не обіцяємо і не видно","прив’язаний"))</f>
        <v/>
      </c>
      <c r="J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8" t="str">
        <f aca="false">IF($B33="","",IF($A33="","сирота — виробляємо, але не обіцяємо і не видно","прив’язаний"))</f>
        <v/>
      </c>
      <c r="J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8" t="str">
        <f aca="false">IF($B34="","",IF($A34="","сирота — виробляємо, але не обіцяємо і не видно","прив’язаний"))</f>
        <v/>
      </c>
      <c r="J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8" t="str">
        <f aca="false">IF($B35="","",IF($A35="","сирота — виробляємо, але не обіцяємо і не видно","прив’язаний"))</f>
        <v/>
      </c>
      <c r="J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8" t="str">
        <f aca="false">IF($B36="","",IF($A36="","сирота — виробляємо, але не обіцяємо і не видно","прив’язаний"))</f>
        <v/>
      </c>
      <c r="J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8" t="str">
        <f aca="false">IF($B37="","",IF($A37="","сирота — виробляємо, але не обіцяємо і не видно","прив’язаний"))</f>
        <v/>
      </c>
      <c r="J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8" t="str">
        <f aca="false">IF($B38="","",IF($A38="","сирота — виробляємо, але не обіцяємо і не видно","прив’язаний"))</f>
        <v/>
      </c>
      <c r="J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8" t="str">
        <f aca="false">IF($B39="","",IF($A39="","сирота — виробляємо, але не обіцяємо і не видно","прив’язаний"))</f>
        <v/>
      </c>
      <c r="J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8" t="str">
        <f aca="false">IF($B40="","",IF($A40="","сирота — виробляємо, але не обіцяємо і не видно","прив’язаний"))</f>
        <v/>
      </c>
      <c r="J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18" t="str">
        <f aca="false">IF($B41="","",IF($A41="","сирота — виробляємо, але не обіцяємо і не видно","прив’язаний"))</f>
        <v/>
      </c>
      <c r="J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8" t="str">
        <f aca="false">IF($B42="","",IF($A42="","сирота — виробляємо, але не обіцяємо і не видно","прив’язаний"))</f>
        <v/>
      </c>
      <c r="J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8" t="str">
        <f aca="false">IF($B43="","",IF($A43="","сирота — виробляємо, але не обіцяємо і не видно","прив’язаний"))</f>
        <v/>
      </c>
      <c r="J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8" t="str">
        <f aca="false">IF($B44="","",IF($A44="","сирота — виробляємо, але не обіцяємо і не видно","прив’язаний"))</f>
        <v/>
      </c>
      <c r="J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18" t="str">
        <f aca="false">IF($B45="","",IF($A45="","сирота — виробляємо, але не обіцяємо і не видно","прив’язаний"))</f>
        <v/>
      </c>
      <c r="J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8" t="str">
        <f aca="false">IF($B46="","",IF($A46="","сирота — виробляємо, але не обіцяємо і не видно","прив’язаний"))</f>
        <v/>
      </c>
      <c r="J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customFormat="false" ht="57.45" hidden="false" customHeight="false" outlineLevel="0" collapsed="false">
      <c r="A49" s="3" t="s">
        <v>131</v>
      </c>
      <c r="B49" s="9"/>
      <c r="C49" s="9"/>
      <c r="D49" s="9"/>
      <c r="E49" s="9"/>
      <c r="F49" s="9"/>
      <c r="G49" s="9"/>
      <c r="H49" s="9"/>
      <c r="I49" s="9"/>
      <c r="J49" s="9"/>
    </row>
    <row r="50" customFormat="false" ht="15" hidden="false" customHeight="false" outlineLevel="0" collapsed="false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customFormat="false" ht="52.2" hidden="false" customHeight="false" outlineLevel="0" collapsed="false">
      <c r="A51" s="5" t="s">
        <v>132</v>
      </c>
      <c r="B51" s="9"/>
      <c r="C51" s="9"/>
      <c r="D51" s="9"/>
      <c r="E51" s="9"/>
      <c r="F51" s="9"/>
      <c r="G51" s="9"/>
      <c r="H51" s="9"/>
      <c r="I51" s="9"/>
      <c r="J51" s="9"/>
    </row>
    <row r="52" customFormat="false" ht="42" hidden="false" customHeight="true" outlineLevel="0" collapsed="false">
      <c r="A52" s="10" t="s">
        <v>91</v>
      </c>
      <c r="B52" s="10" t="s">
        <v>118</v>
      </c>
      <c r="C52" s="10" t="s">
        <v>133</v>
      </c>
      <c r="D52" s="10" t="s">
        <v>58</v>
      </c>
      <c r="E52" s="9"/>
      <c r="F52" s="9"/>
      <c r="G52" s="9"/>
      <c r="H52" s="9"/>
      <c r="I52" s="9"/>
      <c r="J52" s="9"/>
    </row>
    <row r="53" customFormat="false" ht="15" hidden="false" customHeight="false" outlineLevel="0" collapsed="false">
      <c r="A53" s="12"/>
      <c r="B53" s="12"/>
      <c r="C53" s="12"/>
      <c r="D53" s="12"/>
      <c r="E53" s="9"/>
      <c r="F53" s="9"/>
      <c r="G53" s="9"/>
      <c r="H53" s="9"/>
      <c r="I53" s="9"/>
      <c r="J53" s="9"/>
    </row>
    <row r="54" customFormat="false" ht="15" hidden="false" customHeight="false" outlineLevel="0" collapsed="false">
      <c r="A54" s="12"/>
      <c r="B54" s="12"/>
      <c r="C54" s="12"/>
      <c r="D54" s="12"/>
      <c r="E54" s="9"/>
      <c r="F54" s="9"/>
      <c r="G54" s="9"/>
      <c r="H54" s="9"/>
      <c r="I54" s="9"/>
      <c r="J54" s="9"/>
    </row>
    <row r="55" customFormat="false" ht="15" hidden="false" customHeight="false" outlineLevel="0" collapsed="false">
      <c r="A55" s="12"/>
      <c r="B55" s="12"/>
      <c r="C55" s="12"/>
      <c r="D55" s="12"/>
      <c r="E55" s="9"/>
      <c r="F55" s="9"/>
      <c r="G55" s="9"/>
      <c r="H55" s="9"/>
      <c r="I55" s="9"/>
      <c r="J55" s="9"/>
    </row>
    <row r="56" customFormat="false" ht="15" hidden="false" customHeight="false" outlineLevel="0" collapsed="false">
      <c r="A56" s="12"/>
      <c r="B56" s="12"/>
      <c r="C56" s="12"/>
      <c r="D56" s="12"/>
      <c r="E56" s="9"/>
      <c r="F56" s="9"/>
      <c r="G56" s="9"/>
      <c r="H56" s="9"/>
      <c r="I56" s="9"/>
      <c r="J56" s="9"/>
    </row>
    <row r="57" customFormat="false" ht="15" hidden="false" customHeight="false" outlineLevel="0" collapsed="false">
      <c r="A57" s="12"/>
      <c r="B57" s="12"/>
      <c r="C57" s="12"/>
      <c r="D57" s="12"/>
      <c r="E57" s="9"/>
      <c r="F57" s="9"/>
      <c r="G57" s="9"/>
      <c r="H57" s="9"/>
      <c r="I57" s="9"/>
      <c r="J57" s="9"/>
    </row>
    <row r="58" customFormat="false" ht="15" hidden="false" customHeight="false" outlineLevel="0" collapsed="false">
      <c r="A58" s="12"/>
      <c r="B58" s="12"/>
      <c r="C58" s="12"/>
      <c r="D58" s="12"/>
      <c r="E58" s="9"/>
      <c r="F58" s="9"/>
      <c r="G58" s="9"/>
      <c r="H58" s="9"/>
      <c r="I58" s="9"/>
      <c r="J58" s="9"/>
    </row>
    <row r="59" customFormat="false" ht="15" hidden="false" customHeight="false" outlineLevel="0" collapsed="false">
      <c r="A59" s="12"/>
      <c r="B59" s="12"/>
      <c r="C59" s="12"/>
      <c r="D59" s="12"/>
      <c r="E59" s="9"/>
      <c r="F59" s="9"/>
      <c r="G59" s="9"/>
      <c r="H59" s="9"/>
      <c r="I59" s="9"/>
      <c r="J59" s="9"/>
    </row>
    <row r="60" customFormat="false" ht="15" hidden="false" customHeight="false" outlineLevel="0" collapsed="false">
      <c r="A60" s="12"/>
      <c r="B60" s="12"/>
      <c r="C60" s="12"/>
      <c r="D60" s="12"/>
      <c r="E60" s="9"/>
      <c r="F60" s="9"/>
      <c r="G60" s="9"/>
      <c r="H60" s="9"/>
      <c r="I60" s="9"/>
      <c r="J60" s="9"/>
    </row>
    <row r="61" customFormat="false" ht="15" hidden="false" customHeight="false" outlineLevel="0" collapsed="false">
      <c r="A61" s="12"/>
      <c r="B61" s="12"/>
      <c r="C61" s="12"/>
      <c r="D61" s="12"/>
      <c r="E61" s="9"/>
      <c r="F61" s="9"/>
      <c r="G61" s="9"/>
      <c r="H61" s="9"/>
      <c r="I61" s="9"/>
      <c r="J61" s="9"/>
    </row>
    <row r="62" customFormat="false" ht="15" hidden="false" customHeight="false" outlineLevel="0" collapsed="false">
      <c r="A62" s="12"/>
      <c r="B62" s="12"/>
      <c r="C62" s="12"/>
      <c r="D62" s="12"/>
      <c r="E62" s="9"/>
      <c r="F62" s="9"/>
      <c r="G62" s="9"/>
      <c r="H62" s="9"/>
      <c r="I62" s="9"/>
      <c r="J62" s="9"/>
    </row>
    <row r="63" customFormat="false" ht="15" hidden="false" customHeight="false" outlineLevel="0" collapsed="false">
      <c r="A63" s="12"/>
      <c r="B63" s="12"/>
      <c r="C63" s="12"/>
      <c r="D63" s="12"/>
      <c r="E63" s="9"/>
      <c r="F63" s="9"/>
      <c r="G63" s="9"/>
      <c r="H63" s="9"/>
      <c r="I63" s="9"/>
      <c r="J63" s="9"/>
    </row>
    <row r="64" customFormat="false" ht="15" hidden="false" customHeight="false" outlineLevel="0" collapsed="false">
      <c r="A64" s="12"/>
      <c r="B64" s="12"/>
      <c r="C64" s="12"/>
      <c r="D64" s="12"/>
      <c r="E64" s="9"/>
      <c r="F64" s="9"/>
      <c r="G64" s="9"/>
      <c r="H64" s="9"/>
      <c r="I64" s="9"/>
      <c r="J64" s="9"/>
    </row>
  </sheetData>
  <conditionalFormatting sqref="I7:I46">
    <cfRule type="expression" priority="2" aboveAverage="0" equalAverage="0" bottom="0" percent="0" rank="0" text="" dxfId="0">
      <formula>$I7="сирота — виробляємо, але не обіцяємо і не видно"</formula>
    </cfRule>
  </conditionalFormatting>
  <conditionalFormatting sqref="D53:D64">
    <cfRule type="expression" priority="3" aboveAverage="0" equalAverage="0" bottom="0" percent="0" rank="0" text="" dxfId="0">
      <formula>$D53="відсутній"</formula>
    </cfRule>
  </conditionalFormatting>
  <dataValidations count="4">
    <dataValidation allowBlank="true" errorStyle="stop" operator="between" showDropDown="false" showErrorMessage="false" showInputMessage="false" sqref="A7:A46" type="list">
      <formula1>A3_H2_Точки!$A$7:$A$46</formula1>
      <formula2>0</formula2>
    </dataValidation>
    <dataValidation allowBlank="true" errorStyle="stop" operator="between" showDropDown="false" showErrorMessage="false" showInputMessage="false" sqref="C7:C46" type="list">
      <formula1>Списки!$H$3:$H$8</formula1>
      <formula2>0</formula2>
    </dataValidation>
    <dataValidation allowBlank="true" errorStyle="stop" operator="between" showDropDown="false" showErrorMessage="false" showInputMessage="false" sqref="H7:H46" type="list">
      <formula1>Списки!$I$3:$I$5</formula1>
      <formula2>0</formula2>
    </dataValidation>
    <dataValidation allowBlank="true" errorStyle="stop" operator="between" showDropDown="false" showErrorMessage="false" showInputMessage="false" sqref="D53:D64" type="list">
      <formula1>Списки!$J$3:$J$5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32"/>
    <col collapsed="false" customWidth="true" hidden="false" outlineLevel="0" max="5" min="3" style="0" width="26"/>
    <col collapsed="false" customWidth="true" hidden="false" outlineLevel="0" max="6" min="6" style="0" width="16"/>
    <col collapsed="false" customWidth="true" hidden="false" outlineLevel="0" max="8" min="7" style="0" width="20"/>
    <col collapsed="false" customWidth="true" hidden="false" outlineLevel="0" max="10" min="9" style="0" width="12"/>
    <col collapsed="false" customWidth="true" hidden="false" outlineLevel="0" max="11" min="11" style="0" width="14"/>
    <col collapsed="false" customWidth="true" hidden="false" outlineLevel="0" max="12" min="12" style="0" width="18"/>
    <col collapsed="false" customWidth="true" hidden="false" outlineLevel="0" max="13" min="13" style="0" width="26"/>
  </cols>
  <sheetData>
    <row r="1" customFormat="false" ht="17.35" hidden="false" customHeight="false" outlineLevel="0" collapsed="false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customFormat="false" ht="57.45" hidden="false" customHeight="false" outlineLevel="0" collapsed="false">
      <c r="A2" s="3" t="s">
        <v>134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customFormat="false" ht="35.05" hidden="false" customHeight="false" outlineLevel="0" collapsed="false">
      <c r="A3" s="3" t="s">
        <v>135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customFormat="false" ht="42" hidden="false" customHeight="true" outlineLevel="0" collapsed="false">
      <c r="A6" s="10" t="s">
        <v>136</v>
      </c>
      <c r="B6" s="10" t="s">
        <v>137</v>
      </c>
      <c r="C6" s="10" t="s">
        <v>138</v>
      </c>
      <c r="D6" s="10" t="s">
        <v>139</v>
      </c>
      <c r="E6" s="10" t="s">
        <v>140</v>
      </c>
      <c r="F6" s="10" t="s">
        <v>141</v>
      </c>
      <c r="G6" s="10" t="s">
        <v>142</v>
      </c>
      <c r="H6" s="10" t="s">
        <v>121</v>
      </c>
      <c r="I6" s="10" t="s">
        <v>143</v>
      </c>
      <c r="J6" s="10" t="s">
        <v>144</v>
      </c>
      <c r="K6" s="10" t="s">
        <v>145</v>
      </c>
      <c r="L6" s="10" t="s">
        <v>146</v>
      </c>
      <c r="M6" s="10" t="s">
        <v>147</v>
      </c>
      <c r="N6" s="9"/>
    </row>
    <row r="7" customFormat="false" ht="23.85" hidden="false" customHeight="false" outlineLevel="0" collapsed="false">
      <c r="A7" s="17" t="s">
        <v>148</v>
      </c>
      <c r="B7" s="17"/>
      <c r="C7" s="17" t="s">
        <v>149</v>
      </c>
      <c r="D7" s="17" t="s">
        <v>150</v>
      </c>
      <c r="E7" s="17" t="s">
        <v>151</v>
      </c>
      <c r="F7" s="17" t="s">
        <v>152</v>
      </c>
      <c r="G7" s="17" t="s">
        <v>153</v>
      </c>
      <c r="H7" s="17" t="s">
        <v>154</v>
      </c>
      <c r="I7" s="17" t="n">
        <v>3</v>
      </c>
      <c r="J7" s="17" t="n">
        <v>2</v>
      </c>
      <c r="K7" s="17" t="s">
        <v>67</v>
      </c>
      <c r="L7" s="18" t="str">
        <f aca="false">IF($A7="","",IF(OR($I7&gt;=3,$K7=Списки!$X$3),Списки!$K$5,IF(OR($I7&gt;=2,$J7&gt;=2),Списки!$K$4,Списки!$K$3)))</f>
        <v>високий</v>
      </c>
      <c r="M7" s="17"/>
      <c r="N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8" t="str">
        <f aca="false">IF($A8="","",IF(OR($I8&gt;=3,$K8=Списки!$X$3),Списки!$K$5,IF(OR($I8&gt;=2,$J8&gt;=2),Списки!$K$4,Списки!$K$3)))</f>
        <v/>
      </c>
      <c r="M8" s="12"/>
      <c r="N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8" t="str">
        <f aca="false">IF($A9="","",IF(OR($I9&gt;=3,$K9=Списки!$X$3),Списки!$K$5,IF(OR($I9&gt;=2,$J9&gt;=2),Списки!$K$4,Списки!$K$3)))</f>
        <v/>
      </c>
      <c r="M9" s="12"/>
      <c r="N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8" t="str">
        <f aca="false">IF($A10="","",IF(OR($I10&gt;=3,$K10=Списки!$X$3),Списки!$K$5,IF(OR($I10&gt;=2,$J10&gt;=2),Списки!$K$4,Списки!$K$3)))</f>
        <v/>
      </c>
      <c r="M10" s="12"/>
      <c r="N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8" t="str">
        <f aca="false">IF($A11="","",IF(OR($I11&gt;=3,$K11=Списки!$X$3),Списки!$K$5,IF(OR($I11&gt;=2,$J11&gt;=2),Списки!$K$4,Списки!$K$3)))</f>
        <v/>
      </c>
      <c r="M11" s="12"/>
      <c r="N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8" t="str">
        <f aca="false">IF($A12="","",IF(OR($I12&gt;=3,$K12=Списки!$X$3),Списки!$K$5,IF(OR($I12&gt;=2,$J12&gt;=2),Списки!$K$4,Списки!$K$3)))</f>
        <v/>
      </c>
      <c r="M12" s="12"/>
      <c r="N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8" t="str">
        <f aca="false">IF($A13="","",IF(OR($I13&gt;=3,$K13=Списки!$X$3),Списки!$K$5,IF(OR($I13&gt;=2,$J13&gt;=2),Списки!$K$4,Списки!$K$3)))</f>
        <v/>
      </c>
      <c r="M13" s="12"/>
      <c r="N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8" t="str">
        <f aca="false">IF($A14="","",IF(OR($I14&gt;=3,$K14=Списки!$X$3),Списки!$K$5,IF(OR($I14&gt;=2,$J14&gt;=2),Списки!$K$4,Списки!$K$3)))</f>
        <v/>
      </c>
      <c r="M14" s="12"/>
      <c r="N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8" t="str">
        <f aca="false">IF($A15="","",IF(OR($I15&gt;=3,$K15=Списки!$X$3),Списки!$K$5,IF(OR($I15&gt;=2,$J15&gt;=2),Списки!$K$4,Списки!$K$3)))</f>
        <v/>
      </c>
      <c r="M15" s="12"/>
      <c r="N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8" t="str">
        <f aca="false">IF($A16="","",IF(OR($I16&gt;=3,$K16=Списки!$X$3),Списки!$K$5,IF(OR($I16&gt;=2,$J16&gt;=2),Списки!$K$4,Списки!$K$3)))</f>
        <v/>
      </c>
      <c r="M16" s="12"/>
      <c r="N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8" t="str">
        <f aca="false">IF($A17="","",IF(OR($I17&gt;=3,$K17=Списки!$X$3),Списки!$K$5,IF(OR($I17&gt;=2,$J17&gt;=2),Списки!$K$4,Списки!$K$3)))</f>
        <v/>
      </c>
      <c r="M17" s="12"/>
      <c r="N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8" t="str">
        <f aca="false">IF($A18="","",IF(OR($I18&gt;=3,$K18=Списки!$X$3),Списки!$K$5,IF(OR($I18&gt;=2,$J18&gt;=2),Списки!$K$4,Списки!$K$3)))</f>
        <v/>
      </c>
      <c r="M18" s="12"/>
      <c r="N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8" t="str">
        <f aca="false">IF($A19="","",IF(OR($I19&gt;=3,$K19=Списки!$X$3),Списки!$K$5,IF(OR($I19&gt;=2,$J19&gt;=2),Списки!$K$4,Списки!$K$3)))</f>
        <v/>
      </c>
      <c r="M19" s="12"/>
      <c r="N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8" t="str">
        <f aca="false">IF($A20="","",IF(OR($I20&gt;=3,$K20=Списки!$X$3),Списки!$K$5,IF(OR($I20&gt;=2,$J20&gt;=2),Списки!$K$4,Списки!$K$3)))</f>
        <v/>
      </c>
      <c r="M20" s="12"/>
      <c r="N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8" t="str">
        <f aca="false">IF($A21="","",IF(OR($I21&gt;=3,$K21=Списки!$X$3),Списки!$K$5,IF(OR($I21&gt;=2,$J21&gt;=2),Списки!$K$4,Списки!$K$3)))</f>
        <v/>
      </c>
      <c r="M21" s="12"/>
      <c r="N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8" t="str">
        <f aca="false">IF($A22="","",IF(OR($I22&gt;=3,$K22=Списки!$X$3),Списки!$K$5,IF(OR($I22&gt;=2,$J22&gt;=2),Списки!$K$4,Списки!$K$3)))</f>
        <v/>
      </c>
      <c r="M22" s="12"/>
      <c r="N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8" t="str">
        <f aca="false">IF($A23="","",IF(OR($I23&gt;=3,$K23=Списки!$X$3),Списки!$K$5,IF(OR($I23&gt;=2,$J23&gt;=2),Списки!$K$4,Списки!$K$3)))</f>
        <v/>
      </c>
      <c r="M23" s="12"/>
      <c r="N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8" t="str">
        <f aca="false">IF($A24="","",IF(OR($I24&gt;=3,$K24=Списки!$X$3),Списки!$K$5,IF(OR($I24&gt;=2,$J24&gt;=2),Списки!$K$4,Списки!$K$3)))</f>
        <v/>
      </c>
      <c r="M24" s="12"/>
      <c r="N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8" t="str">
        <f aca="false">IF($A25="","",IF(OR($I25&gt;=3,$K25=Списки!$X$3),Списки!$K$5,IF(OR($I25&gt;=2,$J25&gt;=2),Списки!$K$4,Списки!$K$3)))</f>
        <v/>
      </c>
      <c r="M25" s="12"/>
      <c r="N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8" t="str">
        <f aca="false">IF($A26="","",IF(OR($I26&gt;=3,$K26=Списки!$X$3),Списки!$K$5,IF(OR($I26&gt;=2,$J26&gt;=2),Списки!$K$4,Списки!$K$3)))</f>
        <v/>
      </c>
      <c r="M26" s="12"/>
      <c r="N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8" t="str">
        <f aca="false">IF($A27="","",IF(OR($I27&gt;=3,$K27=Списки!$X$3),Списки!$K$5,IF(OR($I27&gt;=2,$J27&gt;=2),Списки!$K$4,Списки!$K$3)))</f>
        <v/>
      </c>
      <c r="M27" s="12"/>
      <c r="N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8" t="str">
        <f aca="false">IF($A28="","",IF(OR($I28&gt;=3,$K28=Списки!$X$3),Списки!$K$5,IF(OR($I28&gt;=2,$J28&gt;=2),Списки!$K$4,Списки!$K$3)))</f>
        <v/>
      </c>
      <c r="M28" s="12"/>
      <c r="N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8" t="str">
        <f aca="false">IF($A29="","",IF(OR($I29&gt;=3,$K29=Списки!$X$3),Списки!$K$5,IF(OR($I29&gt;=2,$J29&gt;=2),Списки!$K$4,Списки!$K$3)))</f>
        <v/>
      </c>
      <c r="M29" s="12"/>
      <c r="N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8" t="str">
        <f aca="false">IF($A30="","",IF(OR($I30&gt;=3,$K30=Списки!$X$3),Списки!$K$5,IF(OR($I30&gt;=2,$J30&gt;=2),Списки!$K$4,Списки!$K$3)))</f>
        <v/>
      </c>
      <c r="M30" s="12"/>
      <c r="N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8" t="str">
        <f aca="false">IF($A31="","",IF(OR($I31&gt;=3,$K31=Списки!$X$3),Списки!$K$5,IF(OR($I31&gt;=2,$J31&gt;=2),Списки!$K$4,Списки!$K$3)))</f>
        <v/>
      </c>
      <c r="M31" s="12"/>
      <c r="N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8" t="str">
        <f aca="false">IF($A32="","",IF(OR($I32&gt;=3,$K32=Списки!$X$3),Списки!$K$5,IF(OR($I32&gt;=2,$J32&gt;=2),Списки!$K$4,Списки!$K$3)))</f>
        <v/>
      </c>
      <c r="M32" s="12"/>
      <c r="N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8" t="str">
        <f aca="false">IF($A33="","",IF(OR($I33&gt;=3,$K33=Списки!$X$3),Списки!$K$5,IF(OR($I33&gt;=2,$J33&gt;=2),Списки!$K$4,Списки!$K$3)))</f>
        <v/>
      </c>
      <c r="M33" s="12"/>
      <c r="N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8" t="str">
        <f aca="false">IF($A34="","",IF(OR($I34&gt;=3,$K34=Списки!$X$3),Списки!$K$5,IF(OR($I34&gt;=2,$J34&gt;=2),Списки!$K$4,Списки!$K$3)))</f>
        <v/>
      </c>
      <c r="M34" s="12"/>
      <c r="N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8" t="str">
        <f aca="false">IF($A35="","",IF(OR($I35&gt;=3,$K35=Списки!$X$3),Списки!$K$5,IF(OR($I35&gt;=2,$J35&gt;=2),Списки!$K$4,Списки!$K$3)))</f>
        <v/>
      </c>
      <c r="M35" s="12"/>
      <c r="N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8" t="str">
        <f aca="false">IF($A36="","",IF(OR($I36&gt;=3,$K36=Списки!$X$3),Списки!$K$5,IF(OR($I36&gt;=2,$J36&gt;=2),Списки!$K$4,Списки!$K$3)))</f>
        <v/>
      </c>
      <c r="M36" s="12"/>
      <c r="N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8" t="str">
        <f aca="false">IF($A37="","",IF(OR($I37&gt;=3,$K37=Списки!$X$3),Списки!$K$5,IF(OR($I37&gt;=2,$J37&gt;=2),Списки!$K$4,Списки!$K$3)))</f>
        <v/>
      </c>
      <c r="M37" s="12"/>
      <c r="N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8" t="str">
        <f aca="false">IF($A38="","",IF(OR($I38&gt;=3,$K38=Списки!$X$3),Списки!$K$5,IF(OR($I38&gt;=2,$J38&gt;=2),Списки!$K$4,Списки!$K$3)))</f>
        <v/>
      </c>
      <c r="M38" s="12"/>
      <c r="N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8" t="str">
        <f aca="false">IF($A39="","",IF(OR($I39&gt;=3,$K39=Списки!$X$3),Списки!$K$5,IF(OR($I39&gt;=2,$J39&gt;=2),Списки!$K$4,Списки!$K$3)))</f>
        <v/>
      </c>
      <c r="M39" s="12"/>
      <c r="N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8" t="str">
        <f aca="false">IF($A40="","",IF(OR($I40&gt;=3,$K40=Списки!$X$3),Списки!$K$5,IF(OR($I40&gt;=2,$J40&gt;=2),Списки!$K$4,Списки!$K$3)))</f>
        <v/>
      </c>
      <c r="M40" s="12"/>
      <c r="N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8" t="str">
        <f aca="false">IF($A41="","",IF(OR($I41&gt;=3,$K41=Списки!$X$3),Списки!$K$5,IF(OR($I41&gt;=2,$J41&gt;=2),Списки!$K$4,Списки!$K$3)))</f>
        <v/>
      </c>
      <c r="M41" s="12"/>
      <c r="N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8" t="str">
        <f aca="false">IF($A42="","",IF(OR($I42&gt;=3,$K42=Списки!$X$3),Списки!$K$5,IF(OR($I42&gt;=2,$J42&gt;=2),Списки!$K$4,Списки!$K$3)))</f>
        <v/>
      </c>
      <c r="M42" s="12"/>
      <c r="N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8" t="str">
        <f aca="false">IF($A43="","",IF(OR($I43&gt;=3,$K43=Списки!$X$3),Списки!$K$5,IF(OR($I43&gt;=2,$J43&gt;=2),Списки!$K$4,Списки!$K$3)))</f>
        <v/>
      </c>
      <c r="M43" s="12"/>
      <c r="N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8" t="str">
        <f aca="false">IF($A44="","",IF(OR($I44&gt;=3,$K44=Списки!$X$3),Списки!$K$5,IF(OR($I44&gt;=2,$J44&gt;=2),Списки!$K$4,Списки!$K$3)))</f>
        <v/>
      </c>
      <c r="M44" s="12"/>
      <c r="N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8" t="str">
        <f aca="false">IF($A45="","",IF(OR($I45&gt;=3,$K45=Списки!$X$3),Списки!$K$5,IF(OR($I45&gt;=2,$J45&gt;=2),Списки!$K$4,Списки!$K$3)))</f>
        <v/>
      </c>
      <c r="M45" s="12"/>
      <c r="N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8" t="str">
        <f aca="false">IF($A46="","",IF(OR($I46&gt;=3,$K46=Списки!$X$3),Списки!$K$5,IF(OR($I46&gt;=2,$J46&gt;=2),Списки!$K$4,Списки!$K$3)))</f>
        <v/>
      </c>
      <c r="M46" s="12"/>
      <c r="N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customFormat="false" ht="15" hidden="false" customHeight="false" outlineLevel="0" collapsed="false">
      <c r="A49" s="14" t="s">
        <v>155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customFormat="false" ht="79.85" hidden="false" customHeight="false" outlineLevel="0" collapsed="false">
      <c r="A50" s="3" t="s">
        <v>156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customFormat="false" ht="15" hidden="false" customHeight="false" outlineLevel="0" collapsed="false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customFormat="false" ht="46.25" hidden="false" customHeight="false" outlineLevel="0" collapsed="false">
      <c r="A52" s="3" t="s">
        <v>157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</sheetData>
  <conditionalFormatting sqref="L7:L46">
    <cfRule type="expression" priority="2" aboveAverage="0" equalAverage="0" bottom="0" percent="0" rank="0" text="" dxfId="0">
      <formula>$L7="високий"</formula>
    </cfRule>
  </conditionalFormatting>
  <conditionalFormatting sqref="H7:H46">
    <cfRule type="expression" priority="3" aboveAverage="0" equalAverage="0" bottom="0" percent="0" rank="0" text="" dxfId="1">
      <formula>$H7=""</formula>
    </cfRule>
  </conditionalFormatting>
  <dataValidations count="3">
    <dataValidation allowBlank="true" errorStyle="stop" operator="between" showDropDown="false" showErrorMessage="false" showInputMessage="false" sqref="B7:B46" type="list">
      <formula1>A4_H3_Результати!$B$7:$B$46</formula1>
      <formula2>0</formula2>
    </dataValidation>
    <dataValidation allowBlank="true" errorStyle="stop" operator="between" showDropDown="false" showErrorMessage="false" showInputMessage="false" sqref="K7:K46" type="list">
      <formula1>Списки!$X$3:$X$4</formula1>
      <formula2>0</formula2>
    </dataValidation>
    <dataValidation allowBlank="true" errorStyle="stop" operator="between" showDropDown="false" showErrorMessage="false" showInputMessage="false" sqref="M7:M46" type="list">
      <formula1>Списки!$L$3:$L$4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32"/>
    <col collapsed="false" customWidth="true" hidden="false" outlineLevel="0" max="3" min="3" style="0" width="38"/>
    <col collapsed="false" customWidth="true" hidden="false" outlineLevel="0" max="6" min="4" style="0" width="22"/>
    <col collapsed="false" customWidth="true" hidden="false" outlineLevel="0" max="7" min="7" style="0" width="18"/>
    <col collapsed="false" customWidth="true" hidden="false" outlineLevel="0" max="8" min="8" style="0" width="30"/>
  </cols>
  <sheetData>
    <row r="1" customFormat="false" ht="17.35" hidden="false" customHeight="false" outlineLevel="0" collapsed="false">
      <c r="A1" s="8" t="s">
        <v>18</v>
      </c>
      <c r="B1" s="9"/>
      <c r="C1" s="9"/>
      <c r="D1" s="9"/>
      <c r="E1" s="9"/>
      <c r="F1" s="9"/>
      <c r="G1" s="9"/>
      <c r="H1" s="9"/>
      <c r="I1" s="9"/>
    </row>
    <row r="2" customFormat="false" ht="57.45" hidden="false" customHeight="false" outlineLevel="0" collapsed="false">
      <c r="A2" s="3" t="s">
        <v>158</v>
      </c>
      <c r="B2" s="9"/>
      <c r="C2" s="9"/>
      <c r="D2" s="9"/>
      <c r="E2" s="9"/>
      <c r="F2" s="9"/>
      <c r="G2" s="9"/>
      <c r="H2" s="9"/>
      <c r="I2" s="9"/>
    </row>
    <row r="3" customFormat="false" ht="46.25" hidden="false" customHeight="false" outlineLevel="0" collapsed="false">
      <c r="A3" s="3" t="s">
        <v>159</v>
      </c>
      <c r="B3" s="9"/>
      <c r="C3" s="9"/>
      <c r="D3" s="9"/>
      <c r="E3" s="9"/>
      <c r="F3" s="9"/>
      <c r="G3" s="9"/>
      <c r="H3" s="9"/>
      <c r="I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</row>
    <row r="6" customFormat="false" ht="42" hidden="false" customHeight="true" outlineLevel="0" collapsed="false">
      <c r="A6" s="10" t="s">
        <v>160</v>
      </c>
      <c r="B6" s="10" t="s">
        <v>161</v>
      </c>
      <c r="C6" s="10" t="s">
        <v>162</v>
      </c>
      <c r="D6" s="10" t="s">
        <v>163</v>
      </c>
      <c r="E6" s="10" t="s">
        <v>164</v>
      </c>
      <c r="F6" s="10" t="s">
        <v>121</v>
      </c>
      <c r="G6" s="10" t="s">
        <v>165</v>
      </c>
      <c r="H6" s="10" t="s">
        <v>123</v>
      </c>
      <c r="I6" s="9"/>
    </row>
    <row r="7" customFormat="false" ht="23.85" hidden="false" customHeight="false" outlineLevel="0" collapsed="false">
      <c r="A7" s="17" t="s">
        <v>166</v>
      </c>
      <c r="B7" s="17"/>
      <c r="C7" s="17" t="s">
        <v>167</v>
      </c>
      <c r="D7" s="17" t="s">
        <v>168</v>
      </c>
      <c r="E7" s="17" t="s">
        <v>169</v>
      </c>
      <c r="F7" s="17" t="s">
        <v>170</v>
      </c>
      <c r="G7" s="17" t="s">
        <v>171</v>
      </c>
      <c r="H7" s="18" t="str">
        <f aca="false">IF($A7="","",IF($B7="","зв’язок не вказано — кандидат у сироти",""))</f>
        <v>зв’язок не вказано — кандидат у сироти</v>
      </c>
      <c r="I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8" t="str">
        <f aca="false">IF($A8="","",IF($B8="","зв’язок не вказано — кандидат у сироти",""))</f>
        <v/>
      </c>
      <c r="I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8" t="str">
        <f aca="false">IF($A9="","",IF($B9="","зв’язок не вказано — кандидат у сироти",""))</f>
        <v/>
      </c>
      <c r="I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8" t="str">
        <f aca="false">IF($A10="","",IF($B10="","зв’язок не вказано — кандидат у сироти",""))</f>
        <v/>
      </c>
      <c r="I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8" t="str">
        <f aca="false">IF($A11="","",IF($B11="","зв’язок не вказано — кандидат у сироти",""))</f>
        <v/>
      </c>
      <c r="I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8" t="str">
        <f aca="false">IF($A12="","",IF($B12="","зв’язок не вказано — кандидат у сироти",""))</f>
        <v/>
      </c>
      <c r="I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8" t="str">
        <f aca="false">IF($A13="","",IF($B13="","зв’язок не вказано — кандидат у сироти",""))</f>
        <v/>
      </c>
      <c r="I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8" t="str">
        <f aca="false">IF($A14="","",IF($B14="","зв’язок не вказано — кандидат у сироти",""))</f>
        <v/>
      </c>
      <c r="I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8" t="str">
        <f aca="false">IF($A15="","",IF($B15="","зв’язок не вказано — кандидат у сироти",""))</f>
        <v/>
      </c>
      <c r="I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8" t="str">
        <f aca="false">IF($A16="","",IF($B16="","зв’язок не вказано — кандидат у сироти",""))</f>
        <v/>
      </c>
      <c r="I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8" t="str">
        <f aca="false">IF($A17="","",IF($B17="","зв’язок не вказано — кандидат у сироти",""))</f>
        <v/>
      </c>
      <c r="I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8" t="str">
        <f aca="false">IF($A18="","",IF($B18="","зв’язок не вказано — кандидат у сироти",""))</f>
        <v/>
      </c>
      <c r="I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8" t="str">
        <f aca="false">IF($A19="","",IF($B19="","зв’язок не вказано — кандидат у сироти",""))</f>
        <v/>
      </c>
      <c r="I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8" t="str">
        <f aca="false">IF($A20="","",IF($B20="","зв’язок не вказано — кандидат у сироти",""))</f>
        <v/>
      </c>
      <c r="I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8" t="str">
        <f aca="false">IF($A21="","",IF($B21="","зв’язок не вказано — кандидат у сироти",""))</f>
        <v/>
      </c>
      <c r="I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8" t="str">
        <f aca="false">IF($A22="","",IF($B22="","зв’язок не вказано — кандидат у сироти",""))</f>
        <v/>
      </c>
      <c r="I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8" t="str">
        <f aca="false">IF($A23="","",IF($B23="","зв’язок не вказано — кандидат у сироти",""))</f>
        <v/>
      </c>
      <c r="I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8" t="str">
        <f aca="false">IF($A24="","",IF($B24="","зв’язок не вказано — кандидат у сироти",""))</f>
        <v/>
      </c>
      <c r="I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8" t="str">
        <f aca="false">IF($A25="","",IF($B25="","зв’язок не вказано — кандидат у сироти",""))</f>
        <v/>
      </c>
      <c r="I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8" t="str">
        <f aca="false">IF($A26="","",IF($B26="","зв’язок не вказано — кандидат у сироти",""))</f>
        <v/>
      </c>
      <c r="I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8" t="str">
        <f aca="false">IF($A27="","",IF($B27="","зв’язок не вказано — кандидат у сироти",""))</f>
        <v/>
      </c>
      <c r="I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8" t="str">
        <f aca="false">IF($A28="","",IF($B28="","зв’язок не вказано — кандидат у сироти",""))</f>
        <v/>
      </c>
      <c r="I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8" t="str">
        <f aca="false">IF($A29="","",IF($B29="","зв’язок не вказано — кандидат у сироти",""))</f>
        <v/>
      </c>
      <c r="I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8" t="str">
        <f aca="false">IF($A30="","",IF($B30="","зв’язок не вказано — кандидат у сироти",""))</f>
        <v/>
      </c>
      <c r="I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8" t="str">
        <f aca="false">IF($A31="","",IF($B31="","зв’язок не вказано — кандидат у сироти",""))</f>
        <v/>
      </c>
      <c r="I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8" t="str">
        <f aca="false">IF($A32="","",IF($B32="","зв’язок не вказано — кандидат у сироти",""))</f>
        <v/>
      </c>
      <c r="I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8" t="str">
        <f aca="false">IF($A33="","",IF($B33="","зв’язок не вказано — кандидат у сироти",""))</f>
        <v/>
      </c>
      <c r="I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8" t="str">
        <f aca="false">IF($A34="","",IF($B34="","зв’язок не вказано — кандидат у сироти",""))</f>
        <v/>
      </c>
      <c r="I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8" t="str">
        <f aca="false">IF($A35="","",IF($B35="","зв’язок не вказано — кандидат у сироти",""))</f>
        <v/>
      </c>
      <c r="I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8" t="str">
        <f aca="false">IF($A36="","",IF($B36="","зв’язок не вказано — кандидат у сироти",""))</f>
        <v/>
      </c>
      <c r="I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8" t="str">
        <f aca="false">IF($A37="","",IF($B37="","зв’язок не вказано — кандидат у сироти",""))</f>
        <v/>
      </c>
      <c r="I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8" t="str">
        <f aca="false">IF($A38="","",IF($B38="","зв’язок не вказано — кандидат у сироти",""))</f>
        <v/>
      </c>
      <c r="I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8" t="str">
        <f aca="false">IF($A39="","",IF($B39="","зв’язок не вказано — кандидат у сироти",""))</f>
        <v/>
      </c>
      <c r="I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8" t="str">
        <f aca="false">IF($A40="","",IF($B40="","зв’язок не вказано — кандидат у сироти",""))</f>
        <v/>
      </c>
      <c r="I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8" t="str">
        <f aca="false">IF($A41="","",IF($B41="","зв’язок не вказано — кандидат у сироти",""))</f>
        <v/>
      </c>
      <c r="I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8" t="str">
        <f aca="false">IF($A42="","",IF($B42="","зв’язок не вказано — кандидат у сироти",""))</f>
        <v/>
      </c>
      <c r="I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8" t="str">
        <f aca="false">IF($A43="","",IF($B43="","зв’язок не вказано — кандидат у сироти",""))</f>
        <v/>
      </c>
      <c r="I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8" t="str">
        <f aca="false">IF($A44="","",IF($B44="","зв’язок не вказано — кандидат у сироти",""))</f>
        <v/>
      </c>
      <c r="I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8" t="str">
        <f aca="false">IF($A45="","",IF($B45="","зв’язок не вказано — кандидат у сироти",""))</f>
        <v/>
      </c>
      <c r="I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8" t="str">
        <f aca="false">IF($A46="","",IF($B46="","зв’язок не вказано — кандидат у сироти",""))</f>
        <v/>
      </c>
      <c r="I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</row>
    <row r="49" customFormat="false" ht="46.25" hidden="false" customHeight="false" outlineLevel="0" collapsed="false">
      <c r="A49" s="3" t="s">
        <v>172</v>
      </c>
      <c r="B49" s="9"/>
      <c r="C49" s="9"/>
      <c r="D49" s="9"/>
      <c r="E49" s="9"/>
      <c r="F49" s="9"/>
      <c r="G49" s="9"/>
      <c r="H49" s="9"/>
      <c r="I49" s="9"/>
    </row>
    <row r="50" customFormat="false" ht="35.05" hidden="false" customHeight="false" outlineLevel="0" collapsed="false">
      <c r="A50" s="3" t="s">
        <v>173</v>
      </c>
      <c r="B50" s="9"/>
      <c r="C50" s="9"/>
      <c r="D50" s="9"/>
      <c r="E50" s="9"/>
      <c r="F50" s="9"/>
      <c r="G50" s="9"/>
      <c r="H50" s="9"/>
      <c r="I50" s="9"/>
    </row>
    <row r="51" customFormat="false" ht="35.05" hidden="false" customHeight="false" outlineLevel="0" collapsed="false">
      <c r="A51" s="3" t="s">
        <v>174</v>
      </c>
      <c r="B51" s="9"/>
      <c r="C51" s="9"/>
      <c r="D51" s="9"/>
      <c r="E51" s="9"/>
      <c r="F51" s="9"/>
      <c r="G51" s="9"/>
      <c r="H51" s="9"/>
      <c r="I51" s="9"/>
    </row>
    <row r="52" customFormat="false" ht="46.25" hidden="false" customHeight="false" outlineLevel="0" collapsed="false">
      <c r="A52" s="3" t="s">
        <v>175</v>
      </c>
      <c r="B52" s="9"/>
      <c r="C52" s="9"/>
      <c r="D52" s="9"/>
      <c r="E52" s="9"/>
      <c r="F52" s="9"/>
      <c r="G52" s="9"/>
      <c r="H52" s="9"/>
      <c r="I52" s="9"/>
    </row>
    <row r="53" customFormat="false" ht="15" hidden="false" customHeight="false" outlineLevel="0" collapsed="false">
      <c r="A53" s="9"/>
      <c r="B53" s="9"/>
      <c r="C53" s="9"/>
      <c r="D53" s="9"/>
      <c r="E53" s="9"/>
      <c r="F53" s="9"/>
      <c r="G53" s="9"/>
      <c r="H53" s="9"/>
      <c r="I53" s="9"/>
    </row>
    <row r="54" customFormat="false" ht="52.2" hidden="false" customHeight="false" outlineLevel="0" collapsed="false">
      <c r="A54" s="5" t="s">
        <v>176</v>
      </c>
      <c r="B54" s="9"/>
      <c r="C54" s="9"/>
      <c r="D54" s="9"/>
      <c r="E54" s="9"/>
      <c r="F54" s="9"/>
      <c r="G54" s="9"/>
      <c r="H54" s="9"/>
      <c r="I54" s="9"/>
    </row>
    <row r="55" customFormat="false" ht="42" hidden="false" customHeight="true" outlineLevel="0" collapsed="false">
      <c r="A55" s="10" t="s">
        <v>177</v>
      </c>
      <c r="B55" s="10" t="s">
        <v>178</v>
      </c>
      <c r="C55" s="10" t="s">
        <v>179</v>
      </c>
      <c r="D55" s="9"/>
      <c r="E55" s="9"/>
      <c r="F55" s="9"/>
      <c r="G55" s="9"/>
      <c r="H55" s="9"/>
      <c r="I55" s="9"/>
    </row>
    <row r="56" customFormat="false" ht="23.85" hidden="false" customHeight="false" outlineLevel="0" collapsed="false">
      <c r="A56" s="20" t="s">
        <v>180</v>
      </c>
      <c r="B56" s="20" t="s">
        <v>181</v>
      </c>
      <c r="C56" s="20" t="s">
        <v>182</v>
      </c>
      <c r="D56" s="9"/>
      <c r="E56" s="9"/>
      <c r="F56" s="9"/>
      <c r="G56" s="9"/>
      <c r="H56" s="9"/>
      <c r="I56" s="9"/>
    </row>
    <row r="57" customFormat="false" ht="15" hidden="false" customHeight="false" outlineLevel="0" collapsed="false">
      <c r="A57" s="20" t="s">
        <v>183</v>
      </c>
      <c r="B57" s="20" t="s">
        <v>184</v>
      </c>
      <c r="C57" s="20" t="s">
        <v>185</v>
      </c>
      <c r="D57" s="9"/>
      <c r="E57" s="9"/>
      <c r="F57" s="9"/>
      <c r="G57" s="9"/>
      <c r="H57" s="9"/>
      <c r="I57" s="9"/>
    </row>
    <row r="58" customFormat="false" ht="15" hidden="false" customHeight="false" outlineLevel="0" collapsed="false">
      <c r="A58" s="20" t="s">
        <v>186</v>
      </c>
      <c r="B58" s="20" t="s">
        <v>187</v>
      </c>
      <c r="C58" s="20" t="s">
        <v>188</v>
      </c>
      <c r="D58" s="9"/>
      <c r="E58" s="9"/>
      <c r="F58" s="9"/>
      <c r="G58" s="9"/>
      <c r="H58" s="9"/>
      <c r="I58" s="9"/>
    </row>
    <row r="59" customFormat="false" ht="15" hidden="false" customHeight="false" outlineLevel="0" collapsed="false">
      <c r="A59" s="12"/>
      <c r="B59" s="12"/>
      <c r="C59" s="12"/>
      <c r="D59" s="9"/>
      <c r="E59" s="9"/>
      <c r="F59" s="9"/>
      <c r="G59" s="9"/>
      <c r="H59" s="9"/>
      <c r="I59" s="9"/>
    </row>
    <row r="60" customFormat="false" ht="15" hidden="false" customHeight="false" outlineLevel="0" collapsed="false">
      <c r="A60" s="12"/>
      <c r="B60" s="12"/>
      <c r="C60" s="12"/>
      <c r="D60" s="9"/>
      <c r="E60" s="9"/>
      <c r="F60" s="9"/>
      <c r="G60" s="9"/>
      <c r="H60" s="9"/>
      <c r="I60" s="9"/>
    </row>
    <row r="61" customFormat="false" ht="15" hidden="false" customHeight="false" outlineLevel="0" collapsed="false">
      <c r="A61" s="12"/>
      <c r="B61" s="12"/>
      <c r="C61" s="12"/>
      <c r="D61" s="9"/>
      <c r="E61" s="9"/>
      <c r="F61" s="9"/>
      <c r="G61" s="9"/>
      <c r="H61" s="9"/>
      <c r="I61" s="9"/>
    </row>
    <row r="62" customFormat="false" ht="15" hidden="false" customHeight="false" outlineLevel="0" collapsed="false">
      <c r="A62" s="12"/>
      <c r="B62" s="12"/>
      <c r="C62" s="12"/>
      <c r="D62" s="9"/>
      <c r="E62" s="9"/>
      <c r="F62" s="9"/>
      <c r="G62" s="9"/>
      <c r="H62" s="9"/>
      <c r="I62" s="9"/>
    </row>
    <row r="63" customFormat="false" ht="15" hidden="false" customHeight="false" outlineLevel="0" collapsed="false">
      <c r="A63" s="9"/>
      <c r="B63" s="9"/>
      <c r="C63" s="9"/>
      <c r="D63" s="9"/>
      <c r="E63" s="9"/>
      <c r="F63" s="9"/>
      <c r="G63" s="9"/>
      <c r="H63" s="9"/>
      <c r="I63" s="9"/>
    </row>
    <row r="64" customFormat="false" ht="15" hidden="false" customHeight="false" outlineLevel="0" collapsed="false">
      <c r="A64" s="5" t="s">
        <v>189</v>
      </c>
      <c r="B64" s="9"/>
      <c r="C64" s="9"/>
      <c r="D64" s="9"/>
      <c r="E64" s="9"/>
      <c r="F64" s="9"/>
      <c r="G64" s="9"/>
      <c r="H64" s="9"/>
      <c r="I64" s="9"/>
    </row>
    <row r="65" customFormat="false" ht="15" hidden="false" customHeight="false" outlineLevel="0" collapsed="false">
      <c r="A65" s="25" t="s">
        <v>190</v>
      </c>
      <c r="B65" s="26"/>
      <c r="C65" s="9"/>
      <c r="D65" s="9"/>
      <c r="E65" s="9"/>
      <c r="F65" s="9"/>
      <c r="G65" s="9"/>
      <c r="H65" s="9"/>
      <c r="I65" s="9"/>
    </row>
    <row r="66" customFormat="false" ht="15" hidden="false" customHeight="false" outlineLevel="0" collapsed="false">
      <c r="A66" s="25" t="s">
        <v>191</v>
      </c>
      <c r="B66" s="26"/>
      <c r="C66" s="9"/>
      <c r="D66" s="9"/>
      <c r="E66" s="9"/>
      <c r="F66" s="9"/>
      <c r="G66" s="9"/>
      <c r="H66" s="9"/>
      <c r="I66" s="9"/>
    </row>
    <row r="67" customFormat="false" ht="15" hidden="false" customHeight="false" outlineLevel="0" collapsed="false">
      <c r="A67" s="14" t="s">
        <v>192</v>
      </c>
      <c r="B67" s="24" t="str">
        <f aca="false">IF(OR($B65="",$B66=""),"",$B65/$B66)</f>
        <v/>
      </c>
      <c r="C67" s="9"/>
      <c r="D67" s="9"/>
      <c r="E67" s="9"/>
      <c r="F67" s="9"/>
      <c r="G67" s="9"/>
      <c r="H67" s="9"/>
      <c r="I67" s="9"/>
    </row>
    <row r="68" customFormat="false" ht="15" hidden="false" customHeight="false" outlineLevel="0" collapsed="false">
      <c r="A68" s="14" t="s">
        <v>193</v>
      </c>
      <c r="B68" s="27" t="str">
        <f aca="false">IF($B67="","",IF($B67&gt;0.4,"!","норма"))</f>
        <v/>
      </c>
      <c r="C68" s="9"/>
      <c r="D68" s="9"/>
      <c r="E68" s="9"/>
      <c r="F68" s="9"/>
      <c r="G68" s="9"/>
      <c r="H68" s="9"/>
      <c r="I68" s="9"/>
    </row>
    <row r="69" customFormat="false" ht="35.05" hidden="false" customHeight="false" outlineLevel="0" collapsed="false">
      <c r="A69" s="3" t="s">
        <v>194</v>
      </c>
      <c r="B69" s="9"/>
      <c r="C69" s="9"/>
      <c r="D69" s="9"/>
      <c r="E69" s="9"/>
      <c r="F69" s="9"/>
      <c r="G69" s="9"/>
      <c r="H69" s="9"/>
      <c r="I69" s="9"/>
    </row>
  </sheetData>
  <conditionalFormatting sqref="G7:G46">
    <cfRule type="expression" priority="2" aboveAverage="0" equalAverage="0" bottom="0" percent="0" rank="0" text="" dxfId="0">
      <formula>$G7="сирота"</formula>
    </cfRule>
    <cfRule type="expression" priority="3" aboveAverage="0" equalAverage="0" bottom="0" percent="0" rank="0" text="" dxfId="0">
      <formula>$G7="зомбі"</formula>
    </cfRule>
    <cfRule type="expression" priority="4" aboveAverage="0" equalAverage="0" bottom="0" percent="0" rank="0" text="" dxfId="1">
      <formula>$G7="роздутий"</formula>
    </cfRule>
  </conditionalFormatting>
  <conditionalFormatting sqref="H7:H46">
    <cfRule type="expression" priority="5" aboveAverage="0" equalAverage="0" bottom="0" percent="0" rank="0" text="" dxfId="1">
      <formula>$H7&lt;&gt;""</formula>
    </cfRule>
  </conditionalFormatting>
  <conditionalFormatting sqref="B68">
    <cfRule type="expression" priority="6" aboveAverage="0" equalAverage="0" bottom="0" percent="0" rank="0" text="" dxfId="0">
      <formula>$B68="!"</formula>
    </cfRule>
  </conditionalFormatting>
  <dataValidations count="2">
    <dataValidation allowBlank="true" errorStyle="stop" operator="between" showDropDown="false" showErrorMessage="false" showInputMessage="false" sqref="B7:B46" type="list">
      <formula1>A5_H4_Процеси!$A$7:$A$46</formula1>
      <formula2>0</formula2>
    </dataValidation>
    <dataValidation allowBlank="true" errorStyle="stop" operator="between" showDropDown="false" showErrorMessage="false" showInputMessage="false" sqref="G7:G46" type="list">
      <formula1>Списки!$M$3:$M$6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4" min="2" style="0" width="16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8" min="7" style="0" width="22"/>
    <col collapsed="false" customWidth="true" hidden="false" outlineLevel="0" max="10" min="9" style="0" width="30"/>
    <col collapsed="false" customWidth="true" hidden="false" outlineLevel="0" max="14" min="11" style="0" width="18"/>
    <col collapsed="false" customWidth="true" hidden="false" outlineLevel="0" max="15" min="15" style="0" width="32"/>
  </cols>
  <sheetData>
    <row r="1" customFormat="false" ht="17.35" hidden="false" customHeight="false" outlineLevel="0" collapsed="false">
      <c r="A1" s="8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customFormat="false" ht="68.65" hidden="false" customHeight="false" outlineLevel="0" collapsed="false">
      <c r="A2" s="3" t="s">
        <v>195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customFormat="false" ht="46.25" hidden="false" customHeight="false" outlineLevel="0" collapsed="false">
      <c r="A3" s="3" t="s">
        <v>196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customFormat="false" ht="42" hidden="false" customHeight="true" outlineLevel="0" collapsed="false">
      <c r="A6" s="10" t="s">
        <v>197</v>
      </c>
      <c r="B6" s="10" t="s">
        <v>55</v>
      </c>
      <c r="C6" s="10" t="s">
        <v>198</v>
      </c>
      <c r="D6" s="10" t="s">
        <v>199</v>
      </c>
      <c r="E6" s="10" t="s">
        <v>200</v>
      </c>
      <c r="F6" s="10" t="s">
        <v>201</v>
      </c>
      <c r="G6" s="10" t="s">
        <v>202</v>
      </c>
      <c r="H6" s="10" t="s">
        <v>203</v>
      </c>
      <c r="I6" s="10" t="s">
        <v>204</v>
      </c>
      <c r="J6" s="10" t="s">
        <v>205</v>
      </c>
      <c r="K6" s="10" t="s">
        <v>206</v>
      </c>
      <c r="L6" s="10" t="s">
        <v>207</v>
      </c>
      <c r="M6" s="10" t="s">
        <v>208</v>
      </c>
      <c r="N6" s="10" t="s">
        <v>209</v>
      </c>
      <c r="O6" s="10" t="s">
        <v>210</v>
      </c>
      <c r="P6" s="9"/>
    </row>
    <row r="7" customFormat="false" ht="23.85" hidden="false" customHeight="false" outlineLevel="0" collapsed="false">
      <c r="A7" s="17" t="s">
        <v>211</v>
      </c>
      <c r="B7" s="17" t="s">
        <v>212</v>
      </c>
      <c r="C7" s="17" t="s">
        <v>213</v>
      </c>
      <c r="D7" s="17" t="s">
        <v>213</v>
      </c>
      <c r="E7" s="17" t="s">
        <v>213</v>
      </c>
      <c r="F7" s="17" t="s">
        <v>214</v>
      </c>
      <c r="G7" s="17" t="s">
        <v>215</v>
      </c>
      <c r="H7" s="17" t="s">
        <v>215</v>
      </c>
      <c r="I7" s="17" t="s">
        <v>216</v>
      </c>
      <c r="J7" s="17" t="s">
        <v>217</v>
      </c>
      <c r="K7" s="17" t="s">
        <v>218</v>
      </c>
      <c r="L7" s="17" t="s">
        <v>219</v>
      </c>
      <c r="M7" s="17" t="s">
        <v>220</v>
      </c>
      <c r="N7" s="17" t="s">
        <v>221</v>
      </c>
      <c r="O7" s="18" t="str">
        <f aca="false">IF($A7="","",IF(AND($D7=Списки!$O$5,$I7=""),"ціна помилки висока, резервний варіант не задокументований",""))</f>
        <v/>
      </c>
      <c r="P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8" t="str">
        <f aca="false">IF($A8="","",IF(AND($D8=Списки!$O$5,$I8=""),"ціна помилки висока, резервний варіант не задокументований",""))</f>
        <v/>
      </c>
      <c r="P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8" t="str">
        <f aca="false">IF($A9="","",IF(AND($D9=Списки!$O$5,$I9=""),"ціна помилки висока, резервний варіант не задокументований",""))</f>
        <v/>
      </c>
      <c r="P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8" t="str">
        <f aca="false">IF($A10="","",IF(AND($D10=Списки!$O$5,$I10=""),"ціна помилки висока, резервний варіант не задокументований",""))</f>
        <v/>
      </c>
      <c r="P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8" t="str">
        <f aca="false">IF($A11="","",IF(AND($D11=Списки!$O$5,$I11=""),"ціна помилки висока, резервний варіант не задокументований",""))</f>
        <v/>
      </c>
      <c r="P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8" t="str">
        <f aca="false">IF($A12="","",IF(AND($D12=Списки!$O$5,$I12=""),"ціна помилки висока, резервний варіант не задокументований",""))</f>
        <v/>
      </c>
      <c r="P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8" t="str">
        <f aca="false">IF($A13="","",IF(AND($D13=Списки!$O$5,$I13=""),"ціна помилки висока, резервний варіант не задокументований",""))</f>
        <v/>
      </c>
      <c r="P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8" t="str">
        <f aca="false">IF($A14="","",IF(AND($D14=Списки!$O$5,$I14=""),"ціна помилки висока, резервний варіант не задокументований",""))</f>
        <v/>
      </c>
      <c r="P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8" t="str">
        <f aca="false">IF($A15="","",IF(AND($D15=Списки!$O$5,$I15=""),"ціна помилки висока, резервний варіант не задокументований",""))</f>
        <v/>
      </c>
      <c r="P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8" t="str">
        <f aca="false">IF($A16="","",IF(AND($D16=Списки!$O$5,$I16=""),"ціна помилки висока, резервний варіант не задокументований",""))</f>
        <v/>
      </c>
      <c r="P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8" t="str">
        <f aca="false">IF($A17="","",IF(AND($D17=Списки!$O$5,$I17=""),"ціна помилки висока, резервний варіант не задокументований",""))</f>
        <v/>
      </c>
      <c r="P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8" t="str">
        <f aca="false">IF($A18="","",IF(AND($D18=Списки!$O$5,$I18=""),"ціна помилки висока, резервний варіант не задокументований",""))</f>
        <v/>
      </c>
      <c r="P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8" t="str">
        <f aca="false">IF($A19="","",IF(AND($D19=Списки!$O$5,$I19=""),"ціна помилки висока, резервний варіант не задокументований",""))</f>
        <v/>
      </c>
      <c r="P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8" t="str">
        <f aca="false">IF($A20="","",IF(AND($D20=Списки!$O$5,$I20=""),"ціна помилки висока, резервний варіант не задокументований",""))</f>
        <v/>
      </c>
      <c r="P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8" t="str">
        <f aca="false">IF($A21="","",IF(AND($D21=Списки!$O$5,$I21=""),"ціна помилки висока, резервний варіант не задокументований",""))</f>
        <v/>
      </c>
      <c r="P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8" t="str">
        <f aca="false">IF($A22="","",IF(AND($D22=Списки!$O$5,$I22=""),"ціна помилки висока, резервний варіант не задокументований",""))</f>
        <v/>
      </c>
      <c r="P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8" t="str">
        <f aca="false">IF($A23="","",IF(AND($D23=Списки!$O$5,$I23=""),"ціна помилки висока, резервний варіант не задокументований",""))</f>
        <v/>
      </c>
      <c r="P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8" t="str">
        <f aca="false">IF($A24="","",IF(AND($D24=Списки!$O$5,$I24=""),"ціна помилки висока, резервний варіант не задокументований",""))</f>
        <v/>
      </c>
      <c r="P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8" t="str">
        <f aca="false">IF($A25="","",IF(AND($D25=Списки!$O$5,$I25=""),"ціна помилки висока, резервний варіант не задокументований",""))</f>
        <v/>
      </c>
      <c r="P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8" t="str">
        <f aca="false">IF($A26="","",IF(AND($D26=Списки!$O$5,$I26=""),"ціна помилки висока, резервний варіант не задокументований",""))</f>
        <v/>
      </c>
      <c r="P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8" t="str">
        <f aca="false">IF($A27="","",IF(AND($D27=Списки!$O$5,$I27=""),"ціна помилки висока, резервний варіант не задокументований",""))</f>
        <v/>
      </c>
      <c r="P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8" t="str">
        <f aca="false">IF($A28="","",IF(AND($D28=Списки!$O$5,$I28=""),"ціна помилки висока, резервний варіант не задокументований",""))</f>
        <v/>
      </c>
      <c r="P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8" t="str">
        <f aca="false">IF($A29="","",IF(AND($D29=Списки!$O$5,$I29=""),"ціна помилки висока, резервний варіант не задокументований",""))</f>
        <v/>
      </c>
      <c r="P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8" t="str">
        <f aca="false">IF($A30="","",IF(AND($D30=Списки!$O$5,$I30=""),"ціна помилки висока, резервний варіант не задокументований",""))</f>
        <v/>
      </c>
      <c r="P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8" t="str">
        <f aca="false">IF($A31="","",IF(AND($D31=Списки!$O$5,$I31=""),"ціна помилки висока, резервний варіант не задокументований",""))</f>
        <v/>
      </c>
      <c r="P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8" t="str">
        <f aca="false">IF($A32="","",IF(AND($D32=Списки!$O$5,$I32=""),"ціна помилки висока, резервний варіант не задокументований",""))</f>
        <v/>
      </c>
      <c r="P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8" t="str">
        <f aca="false">IF($A33="","",IF(AND($D33=Списки!$O$5,$I33=""),"ціна помилки висока, резервний варіант не задокументований",""))</f>
        <v/>
      </c>
      <c r="P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8" t="str">
        <f aca="false">IF($A34="","",IF(AND($D34=Списки!$O$5,$I34=""),"ціна помилки висока, резервний варіант не задокументований",""))</f>
        <v/>
      </c>
      <c r="P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8" t="str">
        <f aca="false">IF($A35="","",IF(AND($D35=Списки!$O$5,$I35=""),"ціна помилки висока, резервний варіант не задокументований",""))</f>
        <v/>
      </c>
      <c r="P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8" t="str">
        <f aca="false">IF($A36="","",IF(AND($D36=Списки!$O$5,$I36=""),"ціна помилки висока, резервний варіант не задокументований",""))</f>
        <v/>
      </c>
      <c r="P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8" t="str">
        <f aca="false">IF($A37="","",IF(AND($D37=Списки!$O$5,$I37=""),"ціна помилки висока, резервний варіант не задокументований",""))</f>
        <v/>
      </c>
      <c r="P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8" t="str">
        <f aca="false">IF($A38="","",IF(AND($D38=Списки!$O$5,$I38=""),"ціна помилки висока, резервний варіант не задокументований",""))</f>
        <v/>
      </c>
      <c r="P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8" t="str">
        <f aca="false">IF($A39="","",IF(AND($D39=Списки!$O$5,$I39=""),"ціна помилки висока, резервний варіант не задокументований",""))</f>
        <v/>
      </c>
      <c r="P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8" t="str">
        <f aca="false">IF($A40="","",IF(AND($D40=Списки!$O$5,$I40=""),"ціна помилки висока, резервний варіант не задокументований",""))</f>
        <v/>
      </c>
      <c r="P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8" t="str">
        <f aca="false">IF($A41="","",IF(AND($D41=Списки!$O$5,$I41=""),"ціна помилки висока, резервний варіант не задокументований",""))</f>
        <v/>
      </c>
      <c r="P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8" t="str">
        <f aca="false">IF($A42="","",IF(AND($D42=Списки!$O$5,$I42=""),"ціна помилки висока, резервний варіант не задокументований",""))</f>
        <v/>
      </c>
      <c r="P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8" t="str">
        <f aca="false">IF($A43="","",IF(AND($D43=Списки!$O$5,$I43=""),"ціна помилки висока, резервний варіант не задокументований",""))</f>
        <v/>
      </c>
      <c r="P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8" t="str">
        <f aca="false">IF($A44="","",IF(AND($D44=Списки!$O$5,$I44=""),"ціна помилки висока, резервний варіант не задокументований",""))</f>
        <v/>
      </c>
      <c r="P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8" t="str">
        <f aca="false">IF($A45="","",IF(AND($D45=Списки!$O$5,$I45=""),"ціна помилки висока, резервний варіант не задокументований",""))</f>
        <v/>
      </c>
      <c r="P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8" t="str">
        <f aca="false">IF($A46="","",IF(AND($D46=Списки!$O$5,$I46=""),"ціна помилки висока, резервний варіант не задокументований",""))</f>
        <v/>
      </c>
      <c r="P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customFormat="false" ht="15" hidden="false" customHeight="false" outlineLevel="0" collapsed="false">
      <c r="A49" s="5" t="s">
        <v>222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customFormat="false" ht="68.65" hidden="false" customHeight="false" outlineLevel="0" collapsed="false">
      <c r="A50" s="3" t="s">
        <v>223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customFormat="false" ht="68.65" hidden="false" customHeight="false" outlineLevel="0" collapsed="false">
      <c r="A51" s="3" t="s">
        <v>224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customFormat="false" ht="79.85" hidden="false" customHeight="false" outlineLevel="0" collapsed="false">
      <c r="A52" s="3" t="s">
        <v>225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customFormat="false" ht="68.65" hidden="false" customHeight="false" outlineLevel="0" collapsed="false">
      <c r="A53" s="3" t="s">
        <v>226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customFormat="false" ht="15" hidden="false" customHeight="false" outlineLevel="0" collapsed="false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customFormat="false" ht="91" hidden="false" customHeight="false" outlineLevel="0" collapsed="false">
      <c r="A55" s="28" t="s">
        <v>227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</sheetData>
  <conditionalFormatting sqref="O7:O46">
    <cfRule type="expression" priority="2" aboveAverage="0" equalAverage="0" bottom="0" percent="0" rank="0" text="" dxfId="0">
      <formula>$O7&lt;&gt;""</formula>
    </cfRule>
  </conditionalFormatting>
  <conditionalFormatting sqref="D7:D46">
    <cfRule type="expression" priority="3" aboveAverage="0" equalAverage="0" bottom="0" percent="0" rank="0" text="" dxfId="1">
      <formula>$D7="висока"</formula>
    </cfRule>
  </conditionalFormatting>
  <dataValidations count="7">
    <dataValidation allowBlank="true" errorStyle="stop" operator="between" showDropDown="false" showErrorMessage="false" showInputMessage="false" sqref="B7:B46" type="list">
      <formula1>Списки!$N$3:$N$6</formula1>
      <formula2>0</formula2>
    </dataValidation>
    <dataValidation allowBlank="true" errorStyle="stop" operator="between" showDropDown="false" showErrorMessage="false" showInputMessage="false" sqref="C7:C46" type="list">
      <formula1>Списки!$O$3:$O$5</formula1>
      <formula2>0</formula2>
    </dataValidation>
    <dataValidation allowBlank="true" errorStyle="stop" operator="between" showDropDown="false" showErrorMessage="false" showInputMessage="false" sqref="D7:D46" type="list">
      <formula1>Списки!$O$3:$O$5</formula1>
      <formula2>0</formula2>
    </dataValidation>
    <dataValidation allowBlank="true" errorStyle="stop" operator="between" showDropDown="false" showErrorMessage="false" showInputMessage="false" sqref="E7:E46" type="list">
      <formula1>Списки!$O$3:$O$5</formula1>
      <formula2>0</formula2>
    </dataValidation>
    <dataValidation allowBlank="true" errorStyle="stop" operator="between" showDropDown="false" showErrorMessage="false" showInputMessage="false" sqref="F7:F46" type="list">
      <formula1>Списки!$P$3:$P$5</formula1>
      <formula2>0</formula2>
    </dataValidation>
    <dataValidation allowBlank="true" errorStyle="stop" operator="between" showDropDown="false" showErrorMessage="false" showInputMessage="false" sqref="G7:G46" type="list">
      <formula1>Списки!$Q$3:$Q$6</formula1>
      <formula2>0</formula2>
    </dataValidation>
    <dataValidation allowBlank="true" errorStyle="stop" operator="between" showDropDown="false" showErrorMessage="false" showInputMessage="false" sqref="H7:H46" type="list">
      <formula1>Списки!$Q$3:$Q$6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34"/>
    <col collapsed="false" customWidth="true" hidden="false" outlineLevel="0" max="3" min="3" style="0" width="40"/>
    <col collapsed="false" customWidth="true" hidden="false" outlineLevel="0" max="4" min="4" style="0" width="28"/>
    <col collapsed="false" customWidth="true" hidden="false" outlineLevel="0" max="5" min="5" style="0" width="24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8" t="s">
        <v>20</v>
      </c>
      <c r="B1" s="9"/>
      <c r="C1" s="9"/>
      <c r="D1" s="9"/>
      <c r="E1" s="9"/>
      <c r="F1" s="9"/>
      <c r="G1" s="9"/>
    </row>
    <row r="2" customFormat="false" ht="35.05" hidden="false" customHeight="false" outlineLevel="0" collapsed="false">
      <c r="A2" s="3" t="s">
        <v>228</v>
      </c>
      <c r="B2" s="9"/>
      <c r="C2" s="9"/>
      <c r="D2" s="9"/>
      <c r="E2" s="9"/>
      <c r="F2" s="9"/>
      <c r="G2" s="9"/>
    </row>
    <row r="3" customFormat="false" ht="23.85" hidden="false" customHeight="false" outlineLevel="0" collapsed="false">
      <c r="A3" s="3" t="s">
        <v>229</v>
      </c>
      <c r="B3" s="9"/>
      <c r="C3" s="9"/>
      <c r="D3" s="9"/>
      <c r="E3" s="9"/>
      <c r="F3" s="9"/>
      <c r="G3" s="9"/>
    </row>
    <row r="4" customFormat="false" ht="68.65" hidden="false" customHeight="false" outlineLevel="0" collapsed="false">
      <c r="A4" s="3" t="s">
        <v>230</v>
      </c>
      <c r="B4" s="9"/>
      <c r="C4" s="9"/>
      <c r="D4" s="9"/>
      <c r="E4" s="9"/>
      <c r="F4" s="9"/>
      <c r="G4" s="9"/>
    </row>
    <row r="5" customFormat="false" ht="15" hidden="false" customHeight="false" outlineLevel="0" collapsed="false">
      <c r="A5" s="9"/>
      <c r="B5" s="9"/>
      <c r="C5" s="9"/>
      <c r="D5" s="9"/>
      <c r="E5" s="9"/>
      <c r="F5" s="9"/>
      <c r="G5" s="9"/>
    </row>
    <row r="6" customFormat="false" ht="26.85" hidden="false" customHeight="false" outlineLevel="0" collapsed="false">
      <c r="A6" s="5" t="s">
        <v>231</v>
      </c>
      <c r="B6" s="9"/>
      <c r="C6" s="9"/>
      <c r="D6" s="9"/>
      <c r="E6" s="9"/>
      <c r="F6" s="9"/>
      <c r="G6" s="9"/>
    </row>
    <row r="7" customFormat="false" ht="42" hidden="false" customHeight="true" outlineLevel="0" collapsed="false">
      <c r="A7" s="10" t="s">
        <v>232</v>
      </c>
      <c r="B7" s="10" t="s">
        <v>233</v>
      </c>
      <c r="C7" s="10" t="s">
        <v>234</v>
      </c>
      <c r="D7" s="10" t="s">
        <v>235</v>
      </c>
      <c r="E7" s="9"/>
      <c r="F7" s="9"/>
      <c r="G7" s="9"/>
    </row>
    <row r="8" customFormat="false" ht="23.85" hidden="false" customHeight="false" outlineLevel="0" collapsed="false">
      <c r="A8" s="17" t="s">
        <v>236</v>
      </c>
      <c r="B8" s="17" t="s">
        <v>148</v>
      </c>
      <c r="C8" s="17" t="s">
        <v>237</v>
      </c>
      <c r="D8" s="17" t="s">
        <v>238</v>
      </c>
      <c r="E8" s="19" t="s">
        <v>68</v>
      </c>
      <c r="F8" s="9"/>
      <c r="G8" s="9"/>
    </row>
    <row r="9" customFormat="false" ht="15" hidden="false" customHeight="false" outlineLevel="0" collapsed="false">
      <c r="A9" s="12"/>
      <c r="B9" s="12"/>
      <c r="C9" s="12"/>
      <c r="D9" s="12"/>
      <c r="E9" s="9"/>
      <c r="F9" s="9"/>
      <c r="G9" s="9"/>
    </row>
    <row r="10" customFormat="false" ht="15" hidden="false" customHeight="false" outlineLevel="0" collapsed="false">
      <c r="A10" s="12"/>
      <c r="B10" s="12"/>
      <c r="C10" s="12"/>
      <c r="D10" s="12"/>
      <c r="E10" s="9"/>
      <c r="F10" s="9"/>
      <c r="G10" s="9"/>
    </row>
    <row r="11" customFormat="false" ht="15" hidden="false" customHeight="false" outlineLevel="0" collapsed="false">
      <c r="A11" s="12"/>
      <c r="B11" s="12"/>
      <c r="C11" s="12"/>
      <c r="D11" s="12"/>
      <c r="E11" s="9"/>
      <c r="F11" s="9"/>
      <c r="G11" s="9"/>
    </row>
    <row r="12" customFormat="false" ht="15" hidden="false" customHeight="false" outlineLevel="0" collapsed="false">
      <c r="A12" s="12"/>
      <c r="B12" s="12"/>
      <c r="C12" s="12"/>
      <c r="D12" s="12"/>
      <c r="E12" s="9"/>
      <c r="F12" s="9"/>
      <c r="G12" s="9"/>
    </row>
    <row r="13" customFormat="false" ht="15" hidden="false" customHeight="false" outlineLevel="0" collapsed="false">
      <c r="A13" s="12"/>
      <c r="B13" s="12"/>
      <c r="C13" s="12"/>
      <c r="D13" s="12"/>
      <c r="E13" s="9"/>
      <c r="F13" s="9"/>
      <c r="G13" s="9"/>
    </row>
    <row r="14" customFormat="false" ht="15" hidden="false" customHeight="false" outlineLevel="0" collapsed="false">
      <c r="A14" s="12"/>
      <c r="B14" s="12"/>
      <c r="C14" s="12"/>
      <c r="D14" s="12"/>
      <c r="E14" s="9"/>
      <c r="F14" s="9"/>
      <c r="G14" s="9"/>
    </row>
    <row r="15" customFormat="false" ht="15" hidden="false" customHeight="false" outlineLevel="0" collapsed="false">
      <c r="A15" s="12"/>
      <c r="B15" s="12"/>
      <c r="C15" s="12"/>
      <c r="D15" s="12"/>
      <c r="E15" s="9"/>
      <c r="F15" s="9"/>
      <c r="G15" s="9"/>
    </row>
    <row r="16" customFormat="false" ht="15" hidden="false" customHeight="false" outlineLevel="0" collapsed="false">
      <c r="A16" s="12"/>
      <c r="B16" s="12"/>
      <c r="C16" s="12"/>
      <c r="D16" s="12"/>
      <c r="E16" s="9"/>
      <c r="F16" s="9"/>
      <c r="G16" s="9"/>
    </row>
    <row r="17" customFormat="false" ht="15" hidden="false" customHeight="false" outlineLevel="0" collapsed="false">
      <c r="A17" s="12"/>
      <c r="B17" s="12"/>
      <c r="C17" s="12"/>
      <c r="D17" s="12"/>
      <c r="E17" s="9"/>
      <c r="F17" s="9"/>
      <c r="G17" s="9"/>
    </row>
    <row r="18" customFormat="false" ht="15" hidden="false" customHeight="false" outlineLevel="0" collapsed="false">
      <c r="A18" s="12"/>
      <c r="B18" s="12"/>
      <c r="C18" s="12"/>
      <c r="D18" s="12"/>
      <c r="E18" s="9"/>
      <c r="F18" s="9"/>
      <c r="G18" s="9"/>
    </row>
    <row r="19" customFormat="false" ht="15" hidden="false" customHeight="false" outlineLevel="0" collapsed="false">
      <c r="A19" s="12"/>
      <c r="B19" s="12"/>
      <c r="C19" s="12"/>
      <c r="D19" s="12"/>
      <c r="E19" s="9"/>
      <c r="F19" s="9"/>
      <c r="G19" s="9"/>
    </row>
    <row r="20" customFormat="false" ht="15" hidden="false" customHeight="false" outlineLevel="0" collapsed="false">
      <c r="A20" s="12"/>
      <c r="B20" s="12"/>
      <c r="C20" s="12"/>
      <c r="D20" s="12"/>
      <c r="E20" s="9"/>
      <c r="F20" s="9"/>
      <c r="G20" s="9"/>
    </row>
    <row r="21" customFormat="false" ht="15" hidden="false" customHeight="false" outlineLevel="0" collapsed="false">
      <c r="A21" s="12"/>
      <c r="B21" s="12"/>
      <c r="C21" s="12"/>
      <c r="D21" s="12"/>
      <c r="E21" s="9"/>
      <c r="F21" s="9"/>
      <c r="G21" s="9"/>
    </row>
    <row r="22" customFormat="false" ht="15" hidden="false" customHeight="false" outlineLevel="0" collapsed="false">
      <c r="A22" s="12"/>
      <c r="B22" s="12"/>
      <c r="C22" s="12"/>
      <c r="D22" s="12"/>
      <c r="E22" s="9"/>
      <c r="F22" s="9"/>
      <c r="G22" s="9"/>
    </row>
    <row r="23" customFormat="false" ht="15" hidden="false" customHeight="false" outlineLevel="0" collapsed="false">
      <c r="A23" s="12"/>
      <c r="B23" s="12"/>
      <c r="C23" s="12"/>
      <c r="D23" s="12"/>
      <c r="E23" s="9"/>
      <c r="F23" s="9"/>
      <c r="G23" s="9"/>
    </row>
    <row r="24" customFormat="false" ht="15" hidden="false" customHeight="false" outlineLevel="0" collapsed="false">
      <c r="A24" s="12"/>
      <c r="B24" s="12"/>
      <c r="C24" s="12"/>
      <c r="D24" s="12"/>
      <c r="E24" s="9"/>
      <c r="F24" s="9"/>
      <c r="G24" s="9"/>
    </row>
    <row r="25" customFormat="false" ht="15" hidden="false" customHeight="false" outlineLevel="0" collapsed="false">
      <c r="A25" s="12"/>
      <c r="B25" s="12"/>
      <c r="C25" s="12"/>
      <c r="D25" s="12"/>
      <c r="E25" s="9"/>
      <c r="F25" s="9"/>
      <c r="G25" s="9"/>
    </row>
    <row r="26" customFormat="false" ht="15" hidden="false" customHeight="false" outlineLevel="0" collapsed="false">
      <c r="A26" s="12"/>
      <c r="B26" s="12"/>
      <c r="C26" s="12"/>
      <c r="D26" s="12"/>
      <c r="E26" s="9"/>
      <c r="F26" s="9"/>
      <c r="G26" s="9"/>
    </row>
    <row r="27" customFormat="false" ht="15" hidden="false" customHeight="false" outlineLevel="0" collapsed="false">
      <c r="A27" s="12"/>
      <c r="B27" s="12"/>
      <c r="C27" s="12"/>
      <c r="D27" s="12"/>
      <c r="E27" s="9"/>
      <c r="F27" s="9"/>
      <c r="G27" s="9"/>
    </row>
    <row r="28" customFormat="false" ht="15" hidden="false" customHeight="false" outlineLevel="0" collapsed="false">
      <c r="A28" s="12"/>
      <c r="B28" s="12"/>
      <c r="C28" s="12"/>
      <c r="D28" s="12"/>
      <c r="E28" s="9"/>
      <c r="F28" s="9"/>
      <c r="G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</row>
    <row r="30" customFormat="false" ht="64.9" hidden="false" customHeight="false" outlineLevel="0" collapsed="false">
      <c r="A30" s="5" t="s">
        <v>239</v>
      </c>
      <c r="B30" s="9"/>
      <c r="C30" s="9"/>
      <c r="D30" s="9"/>
      <c r="E30" s="9"/>
      <c r="F30" s="9"/>
      <c r="G30" s="9"/>
    </row>
    <row r="31" customFormat="false" ht="42" hidden="false" customHeight="true" outlineLevel="0" collapsed="false">
      <c r="A31" s="10" t="s">
        <v>240</v>
      </c>
      <c r="B31" s="10" t="s">
        <v>241</v>
      </c>
      <c r="C31" s="10" t="s">
        <v>242</v>
      </c>
      <c r="D31" s="10" t="s">
        <v>243</v>
      </c>
      <c r="E31" s="10" t="s">
        <v>244</v>
      </c>
      <c r="F31" s="10" t="s">
        <v>245</v>
      </c>
      <c r="G31" s="9"/>
    </row>
    <row r="32" customFormat="false" ht="23.85" hidden="false" customHeight="false" outlineLevel="0" collapsed="false">
      <c r="A32" s="17" t="s">
        <v>246</v>
      </c>
      <c r="B32" s="17" t="s">
        <v>121</v>
      </c>
      <c r="C32" s="17" t="s">
        <v>129</v>
      </c>
      <c r="D32" s="17" t="s">
        <v>247</v>
      </c>
      <c r="E32" s="17" t="s">
        <v>248</v>
      </c>
      <c r="F32" s="17" t="s">
        <v>249</v>
      </c>
      <c r="G32" s="19" t="s">
        <v>68</v>
      </c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9"/>
    </row>
    <row r="41" customFormat="false" ht="15" hidden="false" customHeight="false" outlineLevel="0" collapsed="false">
      <c r="A41" s="9"/>
      <c r="B41" s="9"/>
      <c r="C41" s="9"/>
      <c r="D41" s="9"/>
      <c r="E41" s="9"/>
      <c r="F41" s="9"/>
      <c r="G41" s="9"/>
    </row>
    <row r="42" customFormat="false" ht="52.2" hidden="false" customHeight="false" outlineLevel="0" collapsed="false">
      <c r="A42" s="5" t="s">
        <v>250</v>
      </c>
      <c r="B42" s="9"/>
      <c r="C42" s="9"/>
      <c r="D42" s="9"/>
      <c r="E42" s="9"/>
      <c r="F42" s="9"/>
      <c r="G42" s="9"/>
    </row>
    <row r="43" customFormat="false" ht="42" hidden="false" customHeight="true" outlineLevel="0" collapsed="false">
      <c r="A43" s="10" t="s">
        <v>251</v>
      </c>
      <c r="B43" s="10" t="s">
        <v>252</v>
      </c>
      <c r="C43" s="10" t="s">
        <v>253</v>
      </c>
      <c r="D43" s="10" t="s">
        <v>254</v>
      </c>
      <c r="E43" s="10" t="s">
        <v>193</v>
      </c>
      <c r="F43" s="9"/>
      <c r="G43" s="9"/>
    </row>
    <row r="44" customFormat="false" ht="23.85" hidden="false" customHeight="false" outlineLevel="0" collapsed="false">
      <c r="A44" s="17" t="s">
        <v>247</v>
      </c>
      <c r="B44" s="17" t="s">
        <v>67</v>
      </c>
      <c r="C44" s="17" t="s">
        <v>255</v>
      </c>
      <c r="D44" s="17" t="s">
        <v>67</v>
      </c>
      <c r="E44" s="17" t="str">
        <f aca="false">IF($A44="","",IF(AND($B44=Списки!$X$3,$C44=Списки!$X$3,$D44=Списки!$X$3),"реальна","декоративна"))</f>
        <v>декоративна</v>
      </c>
      <c r="F44" s="19" t="s">
        <v>68</v>
      </c>
      <c r="G44" s="9"/>
    </row>
    <row r="45" customFormat="false" ht="15" hidden="false" customHeight="false" outlineLevel="0" collapsed="false">
      <c r="A45" s="12"/>
      <c r="B45" s="12"/>
      <c r="C45" s="12"/>
      <c r="D45" s="12"/>
      <c r="E45" s="18" t="str">
        <f aca="false">IF($A45="","",IF(AND($B45=Списки!$X$3,$C45=Списки!$X$3,$D45=Списки!$X$3),"реальна","декоративна"))</f>
        <v/>
      </c>
      <c r="F45" s="9"/>
      <c r="G45" s="9"/>
    </row>
    <row r="46" customFormat="false" ht="15" hidden="false" customHeight="false" outlineLevel="0" collapsed="false">
      <c r="A46" s="12"/>
      <c r="B46" s="12"/>
      <c r="C46" s="12"/>
      <c r="D46" s="12"/>
      <c r="E46" s="18" t="str">
        <f aca="false">IF($A46="","",IF(AND($B46=Списки!$X$3,$C46=Списки!$X$3,$D46=Списки!$X$3),"реальна","декоративна"))</f>
        <v/>
      </c>
      <c r="F46" s="9"/>
      <c r="G46" s="9"/>
    </row>
    <row r="47" customFormat="false" ht="15" hidden="false" customHeight="false" outlineLevel="0" collapsed="false">
      <c r="A47" s="12"/>
      <c r="B47" s="12"/>
      <c r="C47" s="12"/>
      <c r="D47" s="12"/>
      <c r="E47" s="18" t="str">
        <f aca="false">IF($A47="","",IF(AND($B47=Списки!$X$3,$C47=Списки!$X$3,$D47=Списки!$X$3),"реальна","декоративна"))</f>
        <v/>
      </c>
      <c r="F47" s="9"/>
      <c r="G47" s="9"/>
    </row>
    <row r="48" customFormat="false" ht="15" hidden="false" customHeight="false" outlineLevel="0" collapsed="false">
      <c r="A48" s="12"/>
      <c r="B48" s="12"/>
      <c r="C48" s="12"/>
      <c r="D48" s="12"/>
      <c r="E48" s="18" t="str">
        <f aca="false">IF($A48="","",IF(AND($B48=Списки!$X$3,$C48=Списки!$X$3,$D48=Списки!$X$3),"реальна","декоративна"))</f>
        <v/>
      </c>
      <c r="F48" s="9"/>
      <c r="G48" s="9"/>
    </row>
    <row r="49" customFormat="false" ht="15" hidden="false" customHeight="false" outlineLevel="0" collapsed="false">
      <c r="A49" s="12"/>
      <c r="B49" s="12"/>
      <c r="C49" s="12"/>
      <c r="D49" s="12"/>
      <c r="E49" s="18" t="str">
        <f aca="false">IF($A49="","",IF(AND($B49=Списки!$X$3,$C49=Списки!$X$3,$D49=Списки!$X$3),"реальна","декоративна"))</f>
        <v/>
      </c>
      <c r="F49" s="9"/>
      <c r="G49" s="9"/>
    </row>
    <row r="50" customFormat="false" ht="15" hidden="false" customHeight="false" outlineLevel="0" collapsed="false">
      <c r="A50" s="12"/>
      <c r="B50" s="12"/>
      <c r="C50" s="12"/>
      <c r="D50" s="12"/>
      <c r="E50" s="18" t="str">
        <f aca="false">IF($A50="","",IF(AND($B50=Списки!$X$3,$C50=Списки!$X$3,$D50=Списки!$X$3),"реальна","декоративна"))</f>
        <v/>
      </c>
      <c r="F50" s="9"/>
      <c r="G50" s="9"/>
    </row>
    <row r="51" customFormat="false" ht="15" hidden="false" customHeight="false" outlineLevel="0" collapsed="false">
      <c r="A51" s="12"/>
      <c r="B51" s="12"/>
      <c r="C51" s="12"/>
      <c r="D51" s="12"/>
      <c r="E51" s="18" t="str">
        <f aca="false">IF($A51="","",IF(AND($B51=Списки!$X$3,$C51=Списки!$X$3,$D51=Списки!$X$3),"реальна","декоративна"))</f>
        <v/>
      </c>
      <c r="F51" s="9"/>
      <c r="G51" s="9"/>
    </row>
    <row r="52" customFormat="false" ht="15" hidden="false" customHeight="false" outlineLevel="0" collapsed="false">
      <c r="A52" s="12"/>
      <c r="B52" s="12"/>
      <c r="C52" s="12"/>
      <c r="D52" s="12"/>
      <c r="E52" s="18" t="str">
        <f aca="false">IF($A52="","",IF(AND($B52=Списки!$X$3,$C52=Списки!$X$3,$D52=Списки!$X$3),"реальна","декоративна"))</f>
        <v/>
      </c>
      <c r="F52" s="9"/>
      <c r="G52" s="9"/>
    </row>
    <row r="53" customFormat="false" ht="15" hidden="false" customHeight="false" outlineLevel="0" collapsed="false">
      <c r="A53" s="12"/>
      <c r="B53" s="12"/>
      <c r="C53" s="12"/>
      <c r="D53" s="12"/>
      <c r="E53" s="18" t="str">
        <f aca="false">IF($A53="","",IF(AND($B53=Списки!$X$3,$C53=Списки!$X$3,$D53=Списки!$X$3),"реальна","декоративна"))</f>
        <v/>
      </c>
      <c r="F53" s="9"/>
      <c r="G53" s="9"/>
    </row>
    <row r="54" customFormat="false" ht="15" hidden="false" customHeight="false" outlineLevel="0" collapsed="false">
      <c r="A54" s="12"/>
      <c r="B54" s="12"/>
      <c r="C54" s="12"/>
      <c r="D54" s="12"/>
      <c r="E54" s="18" t="str">
        <f aca="false">IF($A54="","",IF(AND($B54=Списки!$X$3,$C54=Списки!$X$3,$D54=Списки!$X$3),"реальна","декоративна"))</f>
        <v/>
      </c>
      <c r="F54" s="9"/>
      <c r="G54" s="9"/>
    </row>
    <row r="55" customFormat="false" ht="15" hidden="false" customHeight="false" outlineLevel="0" collapsed="false">
      <c r="A55" s="12"/>
      <c r="B55" s="12"/>
      <c r="C55" s="12"/>
      <c r="D55" s="12"/>
      <c r="E55" s="18" t="str">
        <f aca="false">IF($A55="","",IF(AND($B55=Списки!$X$3,$C55=Списки!$X$3,$D55=Списки!$X$3),"реальна","декоративна"))</f>
        <v/>
      </c>
      <c r="F55" s="9"/>
      <c r="G55" s="9"/>
    </row>
    <row r="56" customFormat="false" ht="15" hidden="false" customHeight="false" outlineLevel="0" collapsed="false">
      <c r="A56" s="12"/>
      <c r="B56" s="12"/>
      <c r="C56" s="12"/>
      <c r="D56" s="12"/>
      <c r="E56" s="18" t="str">
        <f aca="false">IF($A56="","",IF(AND($B56=Списки!$X$3,$C56=Списки!$X$3,$D56=Списки!$X$3),"реальна","декоративна"))</f>
        <v/>
      </c>
      <c r="F56" s="9"/>
      <c r="G56" s="9"/>
    </row>
    <row r="57" customFormat="false" ht="15" hidden="false" customHeight="false" outlineLevel="0" collapsed="false">
      <c r="A57" s="12"/>
      <c r="B57" s="12"/>
      <c r="C57" s="12"/>
      <c r="D57" s="12"/>
      <c r="E57" s="18" t="str">
        <f aca="false">IF($A57="","",IF(AND($B57=Списки!$X$3,$C57=Списки!$X$3,$D57=Списки!$X$3),"реальна","декоративна"))</f>
        <v/>
      </c>
      <c r="F57" s="9"/>
      <c r="G57" s="9"/>
    </row>
    <row r="58" customFormat="false" ht="15" hidden="false" customHeight="false" outlineLevel="0" collapsed="false">
      <c r="A58" s="12"/>
      <c r="B58" s="12"/>
      <c r="C58" s="12"/>
      <c r="D58" s="12"/>
      <c r="E58" s="18" t="str">
        <f aca="false">IF($A58="","",IF(AND($B58=Списки!$X$3,$C58=Списки!$X$3,$D58=Списки!$X$3),"реальна","декоративна"))</f>
        <v/>
      </c>
      <c r="F58" s="9"/>
      <c r="G58" s="9"/>
    </row>
    <row r="59" customFormat="false" ht="15" hidden="false" customHeight="false" outlineLevel="0" collapsed="false">
      <c r="A59" s="12"/>
      <c r="B59" s="12"/>
      <c r="C59" s="12"/>
      <c r="D59" s="12"/>
      <c r="E59" s="18" t="str">
        <f aca="false">IF($A59="","",IF(AND($B59=Списки!$X$3,$C59=Списки!$X$3,$D59=Списки!$X$3),"реальна","декоративна"))</f>
        <v/>
      </c>
      <c r="F59" s="9"/>
      <c r="G59" s="9"/>
    </row>
    <row r="60" customFormat="false" ht="15" hidden="false" customHeight="false" outlineLevel="0" collapsed="false">
      <c r="A60" s="12"/>
      <c r="B60" s="12"/>
      <c r="C60" s="12"/>
      <c r="D60" s="12"/>
      <c r="E60" s="18" t="str">
        <f aca="false">IF($A60="","",IF(AND($B60=Списки!$X$3,$C60=Списки!$X$3,$D60=Списки!$X$3),"реальна","декоративна"))</f>
        <v/>
      </c>
      <c r="F60" s="9"/>
      <c r="G60" s="9"/>
    </row>
    <row r="61" customFormat="false" ht="15" hidden="false" customHeight="false" outlineLevel="0" collapsed="false">
      <c r="A61" s="12"/>
      <c r="B61" s="12"/>
      <c r="C61" s="12"/>
      <c r="D61" s="12"/>
      <c r="E61" s="18" t="str">
        <f aca="false">IF($A61="","",IF(AND($B61=Списки!$X$3,$C61=Списки!$X$3,$D61=Списки!$X$3),"реальна","декоративна"))</f>
        <v/>
      </c>
      <c r="F61" s="9"/>
      <c r="G61" s="9"/>
    </row>
    <row r="62" customFormat="false" ht="15" hidden="false" customHeight="false" outlineLevel="0" collapsed="false">
      <c r="A62" s="12"/>
      <c r="B62" s="12"/>
      <c r="C62" s="12"/>
      <c r="D62" s="12"/>
      <c r="E62" s="18" t="str">
        <f aca="false">IF($A62="","",IF(AND($B62=Списки!$X$3,$C62=Списки!$X$3,$D62=Списки!$X$3),"реальна","декоративна"))</f>
        <v/>
      </c>
      <c r="F62" s="9"/>
      <c r="G62" s="9"/>
    </row>
    <row r="63" customFormat="false" ht="15" hidden="false" customHeight="false" outlineLevel="0" collapsed="false">
      <c r="A63" s="12"/>
      <c r="B63" s="12"/>
      <c r="C63" s="12"/>
      <c r="D63" s="12"/>
      <c r="E63" s="18" t="str">
        <f aca="false">IF($A63="","",IF(AND($B63=Списки!$X$3,$C63=Списки!$X$3,$D63=Списки!$X$3),"реальна","декоративна"))</f>
        <v/>
      </c>
      <c r="F63" s="9"/>
      <c r="G63" s="9"/>
    </row>
    <row r="64" customFormat="false" ht="15" hidden="false" customHeight="false" outlineLevel="0" collapsed="false">
      <c r="A64" s="12"/>
      <c r="B64" s="12"/>
      <c r="C64" s="12"/>
      <c r="D64" s="12"/>
      <c r="E64" s="18" t="str">
        <f aca="false">IF($A64="","",IF(AND($B64=Списки!$X$3,$C64=Списки!$X$3,$D64=Списки!$X$3),"реальна","декоративна"))</f>
        <v/>
      </c>
      <c r="F64" s="9"/>
      <c r="G64" s="9"/>
    </row>
    <row r="65" customFormat="false" ht="15" hidden="false" customHeight="false" outlineLevel="0" collapsed="false">
      <c r="A65" s="9"/>
      <c r="B65" s="9"/>
      <c r="C65" s="9"/>
      <c r="D65" s="9"/>
      <c r="E65" s="9"/>
      <c r="F65" s="9"/>
      <c r="G65" s="9"/>
    </row>
    <row r="66" customFormat="false" ht="15" hidden="false" customHeight="false" outlineLevel="0" collapsed="false">
      <c r="A66" s="5" t="s">
        <v>256</v>
      </c>
      <c r="B66" s="9"/>
      <c r="C66" s="9"/>
      <c r="D66" s="9"/>
      <c r="E66" s="9"/>
      <c r="F66" s="9"/>
      <c r="G66" s="9"/>
    </row>
    <row r="67" customFormat="false" ht="42" hidden="false" customHeight="true" outlineLevel="0" collapsed="false">
      <c r="A67" s="10" t="s">
        <v>257</v>
      </c>
      <c r="B67" s="10" t="s">
        <v>258</v>
      </c>
      <c r="C67" s="9"/>
      <c r="D67" s="9"/>
      <c r="E67" s="9"/>
      <c r="F67" s="9"/>
      <c r="G67" s="9"/>
    </row>
    <row r="68" customFormat="false" ht="23.85" hidden="false" customHeight="false" outlineLevel="0" collapsed="false">
      <c r="A68" s="20" t="s">
        <v>259</v>
      </c>
      <c r="B68" s="20" t="s">
        <v>260</v>
      </c>
      <c r="C68" s="9"/>
      <c r="D68" s="9"/>
      <c r="E68" s="9"/>
      <c r="F68" s="9"/>
      <c r="G68" s="9"/>
    </row>
    <row r="69" customFormat="false" ht="23.85" hidden="false" customHeight="false" outlineLevel="0" collapsed="false">
      <c r="A69" s="20" t="s">
        <v>261</v>
      </c>
      <c r="B69" s="20" t="s">
        <v>262</v>
      </c>
      <c r="C69" s="9"/>
      <c r="D69" s="9"/>
      <c r="E69" s="9"/>
      <c r="F69" s="9"/>
      <c r="G69" s="9"/>
    </row>
    <row r="70" customFormat="false" ht="23.85" hidden="false" customHeight="false" outlineLevel="0" collapsed="false">
      <c r="A70" s="20" t="s">
        <v>263</v>
      </c>
      <c r="B70" s="20" t="s">
        <v>264</v>
      </c>
      <c r="C70" s="9"/>
      <c r="D70" s="9"/>
      <c r="E70" s="9"/>
      <c r="F70" s="9"/>
      <c r="G70" s="9"/>
    </row>
    <row r="71" customFormat="false" ht="35.05" hidden="false" customHeight="false" outlineLevel="0" collapsed="false">
      <c r="A71" s="20" t="s">
        <v>265</v>
      </c>
      <c r="B71" s="20" t="s">
        <v>266</v>
      </c>
      <c r="C71" s="9"/>
      <c r="D71" s="9"/>
      <c r="E71" s="9"/>
      <c r="F71" s="9"/>
      <c r="G71" s="9"/>
    </row>
  </sheetData>
  <conditionalFormatting sqref="E44:E64">
    <cfRule type="expression" priority="2" aboveAverage="0" equalAverage="0" bottom="0" percent="0" rank="0" text="" dxfId="0">
      <formula>$E44="декоративна"</formula>
    </cfRule>
  </conditionalFormatting>
  <dataValidations count="4">
    <dataValidation allowBlank="true" errorStyle="stop" operator="between" showDropDown="false" showErrorMessage="false" showInputMessage="false" sqref="F32:F40" type="list">
      <formula1>Списки!$R$3:$R$5</formula1>
      <formula2>0</formula2>
    </dataValidation>
    <dataValidation allowBlank="true" errorStyle="stop" operator="between" showDropDown="false" showErrorMessage="false" showInputMessage="false" sqref="B44:B64" type="list">
      <formula1>Списки!$X$3:$X$4</formula1>
      <formula2>0</formula2>
    </dataValidation>
    <dataValidation allowBlank="true" errorStyle="stop" operator="between" showDropDown="false" showErrorMessage="false" showInputMessage="false" sqref="C44:C64" type="list">
      <formula1>Списки!$X$3:$X$4</formula1>
      <formula2>0</formula2>
    </dataValidation>
    <dataValidation allowBlank="true" errorStyle="stop" operator="between" showDropDown="false" showErrorMessage="false" showInputMessage="false" sqref="D44:D64" type="list">
      <formula1>Списки!$X$3:$X$4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2026-08-08T10:49:31Z</dcterms:created>
  <dc:creator>openpyxl</dc:creator>
  <dc:description/>
  <dc:language>en-US</dc:language>
  <cp:lastModifiedBy/>
  <dcterms:modified xsi:type="dcterms:W3CDTF">2026-08-08T10:49:32Z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