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к_пользоваться" sheetId="1" state="visible" r:id="rId3"/>
    <sheet name="A1_Контекст" sheetId="2" state="visible" r:id="rId4"/>
    <sheet name="A2_H1_Боль" sheetId="3" state="visible" r:id="rId5"/>
    <sheet name="A3_H2_Точки" sheetId="4" state="visible" r:id="rId6"/>
    <sheet name="A4_H3_Результаты" sheetId="5" state="visible" r:id="rId7"/>
    <sheet name="A5_H4_Процессы" sheetId="6" state="visible" r:id="rId8"/>
    <sheet name="A6_H5_Поддержка" sheetId="7" state="visible" r:id="rId9"/>
    <sheet name="A7_H6_Исполнение" sheetId="8" state="visible" r:id="rId10"/>
    <sheet name="A8_H7_Структура" sheetId="9" state="visible" r:id="rId11"/>
    <sheet name="A9_Контроль" sheetId="10" state="visible" r:id="rId12"/>
    <sheet name="A10_Карта" sheetId="11" state="visible" r:id="rId13"/>
    <sheet name="A11_Модель" sheetId="12" state="visible" r:id="rId14"/>
    <sheet name="A12_90_дней" sheetId="13" state="visible" r:id="rId15"/>
    <sheet name="Сводка" sheetId="14" state="visible" r:id="rId16"/>
    <sheet name="Списки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<sst xmlns="http://schemas.openxmlformats.org/spreadsheetml/2006/main" count="630" uniqueCount="524">
  <si>
    <t xml:space="preserve">7 горизонтов бизнеса</t>
  </si>
  <si>
    <t xml:space="preserve">Шаблоны и рабочие листы — Приложение A</t>
  </si>
  <si>
    <t xml:space="preserve">7horizonsframework.com/worksheets</t>
  </si>
  <si>
    <t xml:space="preserve">Два правила до начала работы</t>
  </si>
  <si>
    <t xml:space="preserve">• Правило первое: один клиентский сегмент за раз. Не «все клиенты» — тот сегмент, потеря которого ударила бы сильнее всего.</t>
  </si>
  <si>
    <t xml:space="preserve">• Правило второе: от 30 минут до двух часов на шаблон. Меньше — вы пишете лозунги. Больше — вы ушли слишком глубоко, пока структура ещё нестабильна.</t>
  </si>
  <si>
    <t xml:space="preserve">Рекомендуемый порядок: матрица контекста → H1 → H2 → H3 → H4 → H5 → H6 → H7 → одностраничная карта бизнеса.</t>
  </si>
  <si>
    <t xml:space="preserve">Как читать эту книгу листов</t>
  </si>
  <si>
    <t xml:space="preserve">• Жёлтые ячейки — заполняете вы. Серые — считаются сами, поверх них не пишем.</t>
  </si>
  <si>
    <t xml:space="preserve">• Строка с пометкой ПРИМЕР — образец из книги. Перезапишите её своим первым пунктом.</t>
  </si>
  <si>
    <t xml:space="preserve">• Ячейки со стрелкой выпадающего списка принимают только значения из списка. Списки — на листе «Списки».</t>
  </si>
  <si>
    <t xml:space="preserve">• Листы связаны: то, что вы вписали в A2, появляется в выпадающих списках A3 и дальше по цепочке.</t>
  </si>
  <si>
    <t xml:space="preserve">• Лист «Сводка» считает, чего не хватает. Открывайте его после каждого захода.</t>
  </si>
  <si>
    <t xml:space="preserve">A1. Матрица контекста</t>
  </si>
  <si>
    <t xml:space="preserve">A2. Горизонт 1 — Карта боли клиента</t>
  </si>
  <si>
    <t xml:space="preserve">A3. Горизонт 2 — Карта точек контакта</t>
  </si>
  <si>
    <t xml:space="preserve">A4. Горизонт 3 — Результаты и аудит обещаний</t>
  </si>
  <si>
    <t xml:space="preserve">A5. Горизонт 4 — Лист ключевых процессов</t>
  </si>
  <si>
    <t xml:space="preserve">A6. Горизонт 5 — Аудит поддерживающих процессов</t>
  </si>
  <si>
    <t xml:space="preserve">A7. Горизонт 6 — Лист решений о способе выполнения</t>
  </si>
  <si>
    <t xml:space="preserve">A8. Горизонт 7 — Лист вывода оргструктуры</t>
  </si>
  <si>
    <t xml:space="preserve">A9. Чеклист контрольных точек качества</t>
  </si>
  <si>
    <t xml:space="preserve">A10. Одностраничная карта бизнеса</t>
  </si>
  <si>
    <t xml:space="preserve">A11. Операционная модель 2×2</t>
  </si>
  <si>
    <t xml:space="preserve">A12. Первые 90 дней — приоритеты внедрения</t>
  </si>
  <si>
    <t xml:space="preserve">Зачем: Определить, где вы реально находитесь, прежде чем применять любой фреймворк, практику или совет — включая те, что в этой книге.</t>
  </si>
  <si>
    <t xml:space="preserve">Когда заполнять: До всего остального. Ваша позиция по этим трём осям определяет, какие части книги срочны, а какие могут подождать.</t>
  </si>
  <si>
    <t xml:space="preserve">Основная таблица</t>
  </si>
  <si>
    <t xml:space="preserve">Ось</t>
  </si>
  <si>
    <t xml:space="preserve">Стадия (1–5)</t>
  </si>
  <si>
    <t xml:space="preserve">Название стадии</t>
  </si>
  <si>
    <t xml:space="preserve">Доказательства</t>
  </si>
  <si>
    <t xml:space="preserve">Что сломается, если действовать на стадию вперёд</t>
  </si>
  <si>
    <t xml:space="preserve">Зрелость продукта</t>
  </si>
  <si>
    <t xml:space="preserve">Зрелость компании</t>
  </si>
  <si>
    <t xml:space="preserve">Зрелость рынка</t>
  </si>
  <si>
    <t xml:space="preserve">Разрыв между продуктом и компанией (в стадиях)</t>
  </si>
  <si>
    <t xml:space="preserve">Паттерны рассинхрона</t>
  </si>
  <si>
    <t xml:space="preserve">Продукт на 3–5, компания на 1–2: продаёте воспроизводимый продукт, но не можете поставлять его в масштабе</t>
  </si>
  <si>
    <t xml:space="preserve">Компания на 4–5, продукт на 1–2: выстроили процессы под продукт, который ещё не нашёл рынок</t>
  </si>
  <si>
    <t xml:space="preserve">Рынок на 3–5, позиционирование продукта всё ещё как на 1: объясняете клиентам, которые уже купили у кого-то другого</t>
  </si>
  <si>
    <t xml:space="preserve">Рынок на 2 (Пропасть), продукт на 2: самое частое место, где всё встаёт</t>
  </si>
  <si>
    <t xml:space="preserve">Три вопроса перед заполнением</t>
  </si>
  <si>
    <t xml:space="preserve">• Ваш основной продукт ещё доказывает, что решает реальную проблему — или клиенты уже покупают и возвращаются без убеждения?</t>
  </si>
  <si>
    <t xml:space="preserve">• Если вы исчезнете на месяц, выручка удержится или рухнет?</t>
  </si>
  <si>
    <t xml:space="preserve">• Когда на ваш рынок выходит новый конкурент, клиенты это замечают — или остаются, потому что переключиться неудобно?</t>
  </si>
  <si>
    <t xml:space="preserve">Как выглядит полезный ответ: не «мы примерно на средней стадии», а «продукт защищённый и продаётся хорошо (4), но держимся мы на основателе и трёх ключевых людях (2) — именно этот разрыв в две стадии объясняет, почему мы не можем масштабировать продажи».</t>
  </si>
  <si>
    <t xml:space="preserve">Зачем: Описать реальную территорию, по которой движется клиент — от момента, когда проблема стала неотрицаемой, до момента, когда он живёт с решением. Не вашу воронку продаж. Его мир.</t>
  </si>
  <si>
    <t xml:space="preserve">Когда заполнять: До проектирования любой точки контакта, до написания маркетинговых текстов, до решений о найме.</t>
  </si>
  <si>
    <t xml:space="preserve">Сегмент клиента</t>
  </si>
  <si>
    <t xml:space="preserve">Конкретная боль</t>
  </si>
  <si>
    <t xml:space="preserve">Что сделало боль срочной</t>
  </si>
  <si>
    <t xml:space="preserve">Что пробовал раньше</t>
  </si>
  <si>
    <t xml:space="preserve">Почему не сработало</t>
  </si>
  <si>
    <t xml:space="preserve">Серьёзность (1–5)</t>
  </si>
  <si>
    <t xml:space="preserve">Частота</t>
  </si>
  <si>
    <t xml:space="preserve">Сильнейший тип доказательства</t>
  </si>
  <si>
    <t xml:space="preserve">Платит ли рынок за решение этой боли?</t>
  </si>
  <si>
    <t xml:space="preserve">Статус</t>
  </si>
  <si>
    <t xml:space="preserve">Директор по персоналу, 200–500 человек</t>
  </si>
  <si>
    <t xml:space="preserve">Годовая аттестация — четыре дня переписки</t>
  </si>
  <si>
    <t xml:space="preserve">CEO сказал «почини это» на четвёртый год</t>
  </si>
  <si>
    <t xml:space="preserve">Google Sheets и почтовые цепочки</t>
  </si>
  <si>
    <t xml:space="preserve">Нет ответственности, хаос версий</t>
  </si>
  <si>
    <t xml:space="preserve">Раз в год, накапливается</t>
  </si>
  <si>
    <t xml:space="preserve">3 интервью, 12 отзывов на G2 про хаос аттестации</t>
  </si>
  <si>
    <t xml:space="preserve">Интервью с клиентами</t>
  </si>
  <si>
    <t xml:space="preserve">да</t>
  </si>
  <si>
    <t xml:space="preserve">ПРИМЕР — перезапишите</t>
  </si>
  <si>
    <t xml:space="preserve">Точки входа — как часто каждая срабатывает в вашем случае?</t>
  </si>
  <si>
    <t xml:space="preserve">Точка входа</t>
  </si>
  <si>
    <t xml:space="preserve">Куда попадает клиент</t>
  </si>
  <si>
    <t xml:space="preserve">Как часто (%)</t>
  </si>
  <si>
    <t xml:space="preserve">Самостоятельный поиск / изучение</t>
  </si>
  <si>
    <t xml:space="preserve">Шаг 1–2: знает о проблеме, не знает о категории решения</t>
  </si>
  <si>
    <t xml:space="preserve">Рекомендация от доверенного человека</t>
  </si>
  <si>
    <t xml:space="preserve">Шаг 3: часто уже решил по категории</t>
  </si>
  <si>
    <t xml:space="preserve">Провал альтернативы (переключение)</t>
  </si>
  <si>
    <t xml:space="preserve">Шаг 1 или 3: обжёгся, настроен скептически</t>
  </si>
  <si>
    <t xml:space="preserve">Дедлайн из-за регуляторных требований</t>
  </si>
  <si>
    <t xml:space="preserve">Шаг 3: вынужден, не выбирает</t>
  </si>
  <si>
    <t xml:space="preserve">Уход конкурента или его провал</t>
  </si>
  <si>
    <t xml:space="preserve">Шаг 3: срочность, быстрое сравнение</t>
  </si>
  <si>
    <t xml:space="preserve">Ваша точка входа:</t>
  </si>
  <si>
    <t xml:space="preserve">Альтернатива «ничего не менять» — заполняется всегда</t>
  </si>
  <si>
    <t xml:space="preserve">Сегмент</t>
  </si>
  <si>
    <t xml:space="preserve">Почему «ничего не менять» побеждает</t>
  </si>
  <si>
    <t xml:space="preserve">Что изменило бы это?</t>
  </si>
  <si>
    <t xml:space="preserve">Как часто вы проигрываете именно этой альтернативе (%)</t>
  </si>
  <si>
    <t xml:space="preserve">Зачем: Описать каждое место, где клиент взаимодействует с кем угодно по поводу своей проблемы — включая те, которые вы не контролируете, и те, о которых пока не знаете.</t>
  </si>
  <si>
    <t xml:space="preserve">Когда заполнять: После H1. Каждая строка должна цепляться к конкретной боли из A2.</t>
  </si>
  <si>
    <t xml:space="preserve">Точка контакта</t>
  </si>
  <si>
    <t xml:space="preserve">Тип владения</t>
  </si>
  <si>
    <t xml:space="preserve">Какую боль H1 обслуживает</t>
  </si>
  <si>
    <t xml:space="preserve">Шаг клиентского пути</t>
  </si>
  <si>
    <t xml:space="preserve">Что ожидает клиент здесь</t>
  </si>
  <si>
    <t xml:space="preserve">Тип разрыва</t>
  </si>
  <si>
    <t xml:space="preserve">Кто владеет</t>
  </si>
  <si>
    <t xml:space="preserve">Измеримый результат</t>
  </si>
  <si>
    <t xml:space="preserve">Приоритет</t>
  </si>
  <si>
    <t xml:space="preserve">Страница сравнения, включая случаи, когда мы — неверный выбор</t>
  </si>
  <si>
    <t xml:space="preserve">свои</t>
  </si>
  <si>
    <t xml:space="preserve">Шаг 2 — Исследование вариантов</t>
  </si>
  <si>
    <t xml:space="preserve">Честный способ выбрать оборудование такого типа</t>
  </si>
  <si>
    <t xml:space="preserve">дыра</t>
  </si>
  <si>
    <t xml:space="preserve">Руководитель маркетинга</t>
  </si>
  <si>
    <t xml:space="preserve">Время на странице &gt; 3 мин, заявки на демо</t>
  </si>
  <si>
    <t xml:space="preserve">• Дыра: у клиента есть потребность на этом шаге, и ни одна точка контакта её не закрывает. Он находит ответ в другом месте или не движется дальше.</t>
  </si>
  <si>
    <t xml:space="preserve">• Несовпадение: точка контакта есть, но стоит не на том шаге. Продуктовое демо людям, которые ещё не решили, нужна ли им ваша категория.</t>
  </si>
  <si>
    <t xml:space="preserve">• Трение: шаг правильный, но цена входа слишком высока — обязательная форма, обязательный звонок, медленный ответ.</t>
  </si>
  <si>
    <t xml:space="preserve">• Приоритет: сначала дыры, потом несовпадения, потом трение.</t>
  </si>
  <si>
    <t xml:space="preserve">Проверка на честность — доля точек контакта с типом «свои»</t>
  </si>
  <si>
    <t xml:space="preserve">Выше 70%: вы рисуете карту своих каналов, а не территорию, по которой ходит клиент.</t>
  </si>
  <si>
    <t xml:space="preserve">Зачем: Точно определить, что вы поставляете в каждой точке контакта, и проверить, что у каждого обещания на H2 есть результат — а каждый результат закрывает реальную потребность клиента.</t>
  </si>
  <si>
    <t xml:space="preserve">Когда заполнять: После H2. Каждая строка должна ссылаться на точку контакта из A3.</t>
  </si>
  <si>
    <t xml:space="preserve">Точка контакта (из H2)</t>
  </si>
  <si>
    <t xml:space="preserve">Результат</t>
  </si>
  <si>
    <t xml:space="preserve">Тип</t>
  </si>
  <si>
    <t xml:space="preserve">Обещание</t>
  </si>
  <si>
    <t xml:space="preserve">Критерии приёмки</t>
  </si>
  <si>
    <t xml:space="preserve">SLA / сроки</t>
  </si>
  <si>
    <t xml:space="preserve">Владелец</t>
  </si>
  <si>
    <t xml:space="preserve">Статус контрольной точки качества</t>
  </si>
  <si>
    <t xml:space="preserve">Проверка связи</t>
  </si>
  <si>
    <t xml:space="preserve">Коммерческое предложение с точной сметой</t>
  </si>
  <si>
    <t xml:space="preserve">консультация</t>
  </si>
  <si>
    <t xml:space="preserve">Смета за 4 часа</t>
  </si>
  <si>
    <t xml:space="preserve">Построчная смета, названы все разовые и регулярные затраты</t>
  </si>
  <si>
    <t xml:space="preserve">4 рабочих часа</t>
  </si>
  <si>
    <t xml:space="preserve">Директор по продажам</t>
  </si>
  <si>
    <t xml:space="preserve">пригодный</t>
  </si>
  <si>
    <t xml:space="preserve">Результаты-сироты дороги. Классика: ежемесячный отчёт по просьбе менеджера, который ушёл три года назад. Клиент его не открывает. 40 часов в месяц.</t>
  </si>
  <si>
    <t xml:space="preserve">Аудит обещаний — H2 → H3: для каждой точки контакта, где дано обещание, есть ли соответствующий результат?</t>
  </si>
  <si>
    <t xml:space="preserve">Соответствующий результат</t>
  </si>
  <si>
    <t xml:space="preserve">Зачем: Описать только процессы, которые напрямую создают результаты с H3. Не «описать все бизнес-процессы» — только те, без которых конкретный результат не появится.</t>
  </si>
  <si>
    <t xml:space="preserve">Когда заполнять: После H3. Отталкивайтесь от результатов из A4 — это и есть ваше задание.</t>
  </si>
  <si>
    <t xml:space="preserve">Процесс</t>
  </si>
  <si>
    <t xml:space="preserve">Какой результат H3 создаёт?</t>
  </si>
  <si>
    <t xml:space="preserve">Входы</t>
  </si>
  <si>
    <t xml:space="preserve">Выходы</t>
  </si>
  <si>
    <t xml:space="preserve">Кто потребляет результат</t>
  </si>
  <si>
    <t xml:space="preserve">Типичное время цикла</t>
  </si>
  <si>
    <t xml:space="preserve">SLA</t>
  </si>
  <si>
    <t xml:space="preserve">Входящие связи</t>
  </si>
  <si>
    <t xml:space="preserve">Исходящие связи</t>
  </si>
  <si>
    <t xml:space="preserve">Единая точка отказа?</t>
  </si>
  <si>
    <t xml:space="preserve">Риск узкого места</t>
  </si>
  <si>
    <t xml:space="preserve">Создание или эксплуатация</t>
  </si>
  <si>
    <t xml:space="preserve">Взаимодействие с оператором связи</t>
  </si>
  <si>
    <t xml:space="preserve">Заявка клиента, тикет оператору</t>
  </si>
  <si>
    <t xml:space="preserve">Подтверждённый перенос / канал / устранение</t>
  </si>
  <si>
    <t xml:space="preserve">Менеджер по работе с клиентами, поддержка</t>
  </si>
  <si>
    <t xml:space="preserve">3 дня</t>
  </si>
  <si>
    <t xml:space="preserve">3 дня перенос / 4 часа инцидент</t>
  </si>
  <si>
    <t xml:space="preserve">Ведущий инженер</t>
  </si>
  <si>
    <t xml:space="preserve">Практический фильтр до того, как что-то писать</t>
  </si>
  <si>
    <t xml:space="preserve">Этот процесс делает один квалифицированный человек от начала до конца, без передач? Если да — вы описываете ремесло, а не процесс с раскладываемыми шагами. Не документируйте шаги; документируйте результат и критерии приёмки.</t>
  </si>
  <si>
    <t xml:space="preserve">Красный флаг: если владелец процесса с высоким риском узкого места — «команда» или «все», это значит никто.</t>
  </si>
  <si>
    <t xml:space="preserve">Зачем: Найти поддерживающие процессы, которые обеспечивают H4 — и выявить те, что стали сиротами, раздулись или превратились в зомби.</t>
  </si>
  <si>
    <t xml:space="preserve">Когда заполнять: После H4. Для каждого процесса H4 спросите: что ему нужно для работы из того, что он сам не производит?</t>
  </si>
  <si>
    <t xml:space="preserve">Поддерживающий процесс</t>
  </si>
  <si>
    <t xml:space="preserve">Какой процесс H4 (или H5) обеспечивает?</t>
  </si>
  <si>
    <t xml:space="preserve">Что произойдёт с H4, если остановится на 48 часов?</t>
  </si>
  <si>
    <t xml:space="preserve">Обещанный внутренний SLA</t>
  </si>
  <si>
    <t xml:space="preserve">Реальный внутренний SLA</t>
  </si>
  <si>
    <t xml:space="preserve">Диагноз</t>
  </si>
  <si>
    <t xml:space="preserve">Отчёт уровня отдела</t>
  </si>
  <si>
    <t xml:space="preserve">Ничего — уровнем выше используют только агрегат</t>
  </si>
  <si>
    <t xml:space="preserve">5 рабочих дней</t>
  </si>
  <si>
    <t xml:space="preserve">7 рабочих дней</t>
  </si>
  <si>
    <t xml:space="preserve">Руководитель планирования</t>
  </si>
  <si>
    <t xml:space="preserve">сирота</t>
  </si>
  <si>
    <t xml:space="preserve">• Здоров: есть активная связь с хотя бы одним процессом H4 или H5. Потребитель знает о нём. Владелец знает потребителя.</t>
  </si>
  <si>
    <t xml:space="preserve">• Сирота: нет активных связей. Никто на H4 не зависит от его результата.</t>
  </si>
  <si>
    <t xml:space="preserve">• Раздут: процесс крупнее, медленнее или дороже, чем ценность, которую он создаёт для H4.</t>
  </si>
  <si>
    <t xml:space="preserve">• Зомби: связи на бумаге есть, но команды H4 перестали использовать результат и построили теневые обходные пути.</t>
  </si>
  <si>
    <t xml:space="preserve">Проверка обратной связи H5 → H1: плохие поддерживающие процессы портят стратегические данные</t>
  </si>
  <si>
    <t xml:space="preserve">Процесс H5 под риском</t>
  </si>
  <si>
    <t xml:space="preserve">Если деградирует, какой результат H4 ухудшится?</t>
  </si>
  <si>
    <t xml:space="preserve">Какая информация, доходящая до H1, станет ненадёжной?</t>
  </si>
  <si>
    <t xml:space="preserve">Наём</t>
  </si>
  <si>
    <t xml:space="preserve">Качество команд, работающих с клиентами</t>
  </si>
  <si>
    <t xml:space="preserve">Данные о боли клиента, интервью с клиентами</t>
  </si>
  <si>
    <t xml:space="preserve">Финансовое закрытие</t>
  </si>
  <si>
    <t xml:space="preserve">Точность отчётности по выручке</t>
  </si>
  <si>
    <t xml:space="preserve">Решения по ценам, решения по продукту</t>
  </si>
  <si>
    <t xml:space="preserve">ИТ-инфраструктура</t>
  </si>
  <si>
    <t xml:space="preserve">Доступность систем</t>
  </si>
  <si>
    <t xml:space="preserve">Данные о поведении клиентов, данные поддержки</t>
  </si>
  <si>
    <t xml:space="preserve">Проверка по численности</t>
  </si>
  <si>
    <t xml:space="preserve">Людей в поддерживающих функциях H5</t>
  </si>
  <si>
    <t xml:space="preserve">Всего сотрудников</t>
  </si>
  <si>
    <t xml:space="preserve">Доля H5</t>
  </si>
  <si>
    <t xml:space="preserve">Вердикт</t>
  </si>
  <si>
    <t xml:space="preserve">Выше 30–40% и растёт: H5 расширяется быстрее, чем бизнес, который он поддерживает.</t>
  </si>
  <si>
    <t xml:space="preserve">Зачем: Для каждой операции решить явно: свои силы, покупка результата, аутсорс или автоматизация — и записать почему, что резервный режим и кто пострадает, если решение окажется неверным.</t>
  </si>
  <si>
    <t xml:space="preserve">Когда заполнять: После H4 и H5. Начинайте с операций с высоким риском узкого места или большим радиусом поражения.</t>
  </si>
  <si>
    <t xml:space="preserve">Операция / вариант процесса</t>
  </si>
  <si>
    <t xml:space="preserve">Вариативность</t>
  </si>
  <si>
    <t xml:space="preserve">Цена ошибки</t>
  </si>
  <si>
    <t xml:space="preserve">Потребность в суждении/эмпатии</t>
  </si>
  <si>
    <t xml:space="preserve">Доступность на рынке</t>
  </si>
  <si>
    <t xml:space="preserve">Текущее решение</t>
  </si>
  <si>
    <t xml:space="preserve">Рекомендуемое решение</t>
  </si>
  <si>
    <t xml:space="preserve">Резервный режим при отказе</t>
  </si>
  <si>
    <t xml:space="preserve">Кто пострадает?</t>
  </si>
  <si>
    <t xml:space="preserve">Какие процессы H4 останавливаются</t>
  </si>
  <si>
    <t xml:space="preserve">Какие результаты H3 исчезают</t>
  </si>
  <si>
    <t xml:space="preserve">Выручка под угрозой</t>
  </si>
  <si>
    <t xml:space="preserve">Время восстановления</t>
  </si>
  <si>
    <t xml:space="preserve">Проверка</t>
  </si>
  <si>
    <t xml:space="preserve">Логика корпоративного биллинга и корректировки</t>
  </si>
  <si>
    <t xml:space="preserve">ежедневно</t>
  </si>
  <si>
    <t xml:space="preserve">высокая</t>
  </si>
  <si>
    <t xml:space="preserve">нет на рынке</t>
  </si>
  <si>
    <t xml:space="preserve">свои силы</t>
  </si>
  <si>
    <t xml:space="preserve">не задокументирован</t>
  </si>
  <si>
    <t xml:space="preserve">Каждый корпоративный клиент с нестандартным тарифом</t>
  </si>
  <si>
    <t xml:space="preserve">3</t>
  </si>
  <si>
    <t xml:space="preserve">2</t>
  </si>
  <si>
    <t xml:space="preserve">40% выручки</t>
  </si>
  <si>
    <t xml:space="preserve">неизвестно</t>
  </si>
  <si>
    <t xml:space="preserve">Четыре варианта</t>
  </si>
  <si>
    <t xml:space="preserve">• Свои силы — вы приобретаете способность (люди + процесс). Контролируете всё и накапливаете знание. Главный риск: время на построение и стоимость, если процесс потом станет товаром широкого потребления.</t>
  </si>
  <si>
    <t xml:space="preserve">• Покупка результата — вы приобретаете результат, а не процесс. Контролируете спецификацию выхода и не накапливаете ничего внутри. Главный риск: зависимость от качества и условий поставщика.</t>
  </si>
  <si>
    <t xml:space="preserve">• Аутсорс — вы приобретаете выполнение процесса, а не спецификацию результата. Контролируете интерфейсы и SLA, не накапливаете ничего — компетенция размывается. Главный риск: проблема принципала и агента, знание утекает наружу.</t>
  </si>
  <si>
    <t xml:space="preserve">• Автоматизация — вы приобретаете масштаб и повторяемость. Контролируете описание логики и накапливаете закодированное знание. Главный риск: жёсткость, привязка к поставщику и отсутствие резервного режима.</t>
  </si>
  <si>
    <t xml:space="preserve">Не автоматизируйте хаос. Если вы не можете описать триггер, ожидаемый результат и контрольную точку качества операции — вы автоматизируете не процесс, а закрепляете текущий беспорядок в софте, где он станет быстрее, дешевле в эксплуатации и в десять раз труднее в починке.</t>
  </si>
  <si>
    <t xml:space="preserve">Зачем: Вывести оргструктуру из H4–H6, а не из шаблонов оргсхем и должностей, которые были на прошлых работах.</t>
  </si>
  <si>
    <t xml:space="preserve">Когда заполнять: После H6. Это последний лист, а не первый.</t>
  </si>
  <si>
    <t xml:space="preserve">Не рисуйте оргсхему. Сначала заполните матрицу ответственности — столбцы, строки, ячейки. Если открыть PowerPoint до шага 2, вы будете проектировать вокруг существующих должностей, а не вокруг работы.</t>
  </si>
  <si>
    <t xml:space="preserve">Шаг 1: кластеризация ролей из H6</t>
  </si>
  <si>
    <t xml:space="preserve">Роль</t>
  </si>
  <si>
    <t xml:space="preserve">Из каких операций H4/H5 вытекает?</t>
  </si>
  <si>
    <t xml:space="preserve">С какими ролями нужно координироваться ежедневно?</t>
  </si>
  <si>
    <t xml:space="preserve">Предлагаемый кластер</t>
  </si>
  <si>
    <t xml:space="preserve">Ведущий инженер, взаимодействие с оператором</t>
  </si>
  <si>
    <t xml:space="preserve">Менеджеры по работе с клиентами, руководитель поддержки</t>
  </si>
  <si>
    <t xml:space="preserve">Техническая поставка</t>
  </si>
  <si>
    <t xml:space="preserve">Шаг 2: матрица ответственности. Столбцы — кластеры, строки — уровни ответственности, каждая ячейка — одна позиция.</t>
  </si>
  <si>
    <t xml:space="preserve">Кластер ответственности</t>
  </si>
  <si>
    <t xml:space="preserve">Стратегия (задаёт направление и ограничения)</t>
  </si>
  <si>
    <t xml:space="preserve">Цели и бюджеты (распределяет ресурсы)</t>
  </si>
  <si>
    <t xml:space="preserve">Задачи и планы (организует работу)</t>
  </si>
  <si>
    <t xml:space="preserve">Исполнение (выполняет работу)</t>
  </si>
  <si>
    <t xml:space="preserve">Тип организации команды</t>
  </si>
  <si>
    <t xml:space="preserve">Продажи и развитие бизнеса</t>
  </si>
  <si>
    <t xml:space="preserve">Старшие менеджеры по работе с клиентами</t>
  </si>
  <si>
    <t xml:space="preserve">Менеджеры по работе с клиентами</t>
  </si>
  <si>
    <t xml:space="preserve">Автономное ремесло</t>
  </si>
  <si>
    <t xml:space="preserve">Шаг 3: проверка каждой позиции по трём условиям. Позиция без одного из условий — это должность, а не роль.</t>
  </si>
  <si>
    <t xml:space="preserve">Позиция</t>
  </si>
  <si>
    <t xml:space="preserve">Понимает, что происходит в своей зоне?</t>
  </si>
  <si>
    <t xml:space="preserve">Последнее слово в своей зоне за ним/ней?</t>
  </si>
  <si>
    <t xml:space="preserve">Лично пострадает при провале зоны?</t>
  </si>
  <si>
    <t xml:space="preserve">нет</t>
  </si>
  <si>
    <t xml:space="preserve">Когда H7 действительно меняется?</t>
  </si>
  <si>
    <t xml:space="preserve">Что изменилось</t>
  </si>
  <si>
    <t xml:space="preserve">Влияние на H7</t>
  </si>
  <si>
    <t xml:space="preserve">Больше людей делают ту же работу</t>
  </si>
  <si>
    <t xml:space="preserve">Никакого — те же позиции, больше численность</t>
  </si>
  <si>
    <t xml:space="preserve">Заполняется столбец, который всегда был запланирован</t>
  </si>
  <si>
    <t xml:space="preserve">Небольшое — у кого-то появляются подчинённые</t>
  </si>
  <si>
    <t xml:space="preserve">Новый столбец / новая функция, которой не было</t>
  </si>
  <si>
    <t xml:space="preserve">Существенное — новый кластер, новый бюджет, новый SLA</t>
  </si>
  <si>
    <t xml:space="preserve">Функция уехала в управляющую компанию</t>
  </si>
  <si>
    <t xml:space="preserve">Структурное — появляется внутренняя пара «клиент — поставщик», риск теневой структуры</t>
  </si>
  <si>
    <t xml:space="preserve">Зачем: Не объявлять узел «готовым», пока он не прошёл эти проверки. Узел может существовать на бумаге, будучи бесполезным или опасным на практике.</t>
  </si>
  <si>
    <t xml:space="preserve">Когда заполнять: Копируйте этот лист на каждый проверяемый узел или используйте повторно, записывая имя узла ниже.</t>
  </si>
  <si>
    <t xml:space="preserve">Проверяемый узел</t>
  </si>
  <si>
    <t xml:space="preserve">Универсально — любой узел любого горизонта</t>
  </si>
  <si>
    <t xml:space="preserve">Доказательство / заметки</t>
  </si>
  <si>
    <t xml:space="preserve">Название достаточно конкретное, чтобы два разных человека описали одно и то же</t>
  </si>
  <si>
    <t xml:space="preserve">Ровно один владелец — человек, а не команда</t>
  </si>
  <si>
    <t xml:space="preserve">Хотя бы одна активная связь с соседним горизонтом</t>
  </si>
  <si>
    <t xml:space="preserve">Понятен триггер: что создаёт спрос на этот узел</t>
  </si>
  <si>
    <t xml:space="preserve">Понятны критерии завершения — не «мы над этим работали», а «готово, когда...»</t>
  </si>
  <si>
    <t xml:space="preserve">Хотя бы одно наблюдаемое доказательство, что узел отражает реальность, а не предположение</t>
  </si>
  <si>
    <t xml:space="preserve">Пройдено: 6</t>
  </si>
  <si>
    <t xml:space="preserve">H3 / Результат</t>
  </si>
  <si>
    <t xml:space="preserve">Клиент знает, что получает этот результат (он не невидим)</t>
  </si>
  <si>
    <t xml:space="preserve">Привязан к конкретной точке контакта на H2</t>
  </si>
  <si>
    <t xml:space="preserve">Критерии приёмки написаны с точки зрения клиента, не производителя</t>
  </si>
  <si>
    <t xml:space="preserve">SLA сформулирован в терминах, понятных клиенту (часы, рабочие дни — не «в ближайшее время»)</t>
  </si>
  <si>
    <t xml:space="preserve">Есть контрольная точка между «мы закончили» и «это готово для клиента»</t>
  </si>
  <si>
    <t xml:space="preserve">Аудит обещаний: каждое обещание H2, порождающее этот результат, задокументировано</t>
  </si>
  <si>
    <t xml:space="preserve">H4 / Ключевой процесс</t>
  </si>
  <si>
    <t xml:space="preserve">Запускается конкретным результатом H3 — не по календарю и не по привычке</t>
  </si>
  <si>
    <t xml:space="preserve">Входы определены (что должно поступить до начала)</t>
  </si>
  <si>
    <t xml:space="preserve">Выходы определены (что процесс производит — не что делает)</t>
  </si>
  <si>
    <t xml:space="preserve">Потребитель результата назван</t>
  </si>
  <si>
    <t xml:space="preserve">Хотя бы одна контрольная точка внутри процесса — до выхода результата наружу</t>
  </si>
  <si>
    <t xml:space="preserve">Задокументировано, что происходит при сбое или опоздании</t>
  </si>
  <si>
    <t xml:space="preserve">H5 / Поддерживающий процесс</t>
  </si>
  <si>
    <t xml:space="preserve">Хотя бы одна связь с H4 или H5</t>
  </si>
  <si>
    <t xml:space="preserve">Внутренний SLA согласован с потребителем — не предполагается</t>
  </si>
  <si>
    <t xml:space="preserve">Проверка сироты: если убрать все связи, заметит ли кто-нибудь в течение 30 дней?</t>
  </si>
  <si>
    <t xml:space="preserve">Пройдено: 3</t>
  </si>
  <si>
    <t xml:space="preserve">H6 / Решение о способе выполнения</t>
  </si>
  <si>
    <t xml:space="preserve">Решение явное — не «мы всегда так делали»</t>
  </si>
  <si>
    <t xml:space="preserve">Резервный режим задокументирован: что происходит при сбое в пятницу ночью</t>
  </si>
  <si>
    <t xml:space="preserve">Радиус поражения оценён: какие процессы останавливаются, какие результаты исчезают</t>
  </si>
  <si>
    <t xml:space="preserve">Для аутсорса: назван внутренний ответственный, который управляет подрядчиком</t>
  </si>
  <si>
    <t xml:space="preserve">Для автоматизации: ручной резервный режим существует и тестировался за последние 12 месяцев</t>
  </si>
  <si>
    <t xml:space="preserve">Пройдено: 5</t>
  </si>
  <si>
    <t xml:space="preserve">Пройдено</t>
  </si>
  <si>
    <t xml:space="preserve">Зачем: Сжать полный граф до одной страницы, которую новый руководитель прочитает за 30 минут и сможет по ней ориентироваться. Не упрощённый граф — управленческая выжимка.</t>
  </si>
  <si>
    <t xml:space="preserve">Когда заполнять: После A2–A8. Обновляется раз в граф-спринт.</t>
  </si>
  <si>
    <t xml:space="preserve">3–7 узлов на горизонт. Больше 7 в слое — вы строите миниатюрный граф, а не карту. Выбирайте узлы с наибольшим радиусом поражения или наибольшим числом межгоризонтных связей.</t>
  </si>
  <si>
    <t xml:space="preserve">Горизонт</t>
  </si>
  <si>
    <t xml:space="preserve">Узел</t>
  </si>
  <si>
    <t xml:space="preserve">Критическая зависимость (какой узел умирает, если этот откажет)</t>
  </si>
  <si>
    <t xml:space="preserve">H1</t>
  </si>
  <si>
    <t xml:space="preserve">H2</t>
  </si>
  <si>
    <t xml:space="preserve">H3</t>
  </si>
  <si>
    <t xml:space="preserve">H4</t>
  </si>
  <si>
    <t xml:space="preserve">H5</t>
  </si>
  <si>
    <t xml:space="preserve">H6</t>
  </si>
  <si>
    <t xml:space="preserve">H7</t>
  </si>
  <si>
    <t xml:space="preserve">Красных узлов</t>
  </si>
  <si>
    <t xml:space="preserve">Жёлтых узлов</t>
  </si>
  <si>
    <t xml:space="preserve">Зелёных узлов</t>
  </si>
  <si>
    <t xml:space="preserve">• Красный: единая точка отказа, сирота с активным потреблением ресурсов, регуляторный риск, покрытие замещением = 1 при радиусе поражения &gt; 20%</t>
  </si>
  <si>
    <t xml:space="preserve">• Жёлтый: неясное владение, SLA не определён или систематически нарушается, доказательства слабые или отсутствуют</t>
  </si>
  <si>
    <t xml:space="preserve">• Зелёный: стабильный, владелец есть, измеряется, актуален</t>
  </si>
  <si>
    <t xml:space="preserve">Показывайте только зависимости, где отказ верхнего узла убивает нижний (радиус поражения &gt; 15% выручки или &gt; 20% результатов). Больше 5–6 стрелок на всю карту — вы ушли в детализацию.</t>
  </si>
  <si>
    <t xml:space="preserve">Четыре диагностических вопроса при чтении карты</t>
  </si>
  <si>
    <t xml:space="preserve">• Какой один узел, исчезнув завтра, распространит больше всего красного на соседние?</t>
  </si>
  <si>
    <t xml:space="preserve">• У каких узлов вообще нет владельца?</t>
  </si>
  <si>
    <t xml:space="preserve">• Где результат обещан (H2–H3), а процесс, который его создаёт (H4), красный или жёлтый?</t>
  </si>
  <si>
    <t xml:space="preserve">• Где процесс на H4 есть, но ни одну потребность клиента на H1 к нему не проследить?</t>
  </si>
  <si>
    <t xml:space="preserve">Зачем: Классифицировать каждый вид деятельности по тому, создаёт ли он новую способность (создание) или использует существующую (эксплуатация), и производит ли кто-то результат (исполнение) или проверяет результат (контроль). Неправильная классификация — главный источник сломанных KPI, невозможных дедлайнов и выгоревших команд.</t>
  </si>
  <si>
    <t xml:space="preserve">Когда заполнять: В ходе работы над H4–H6 или в любой момент, когда команды конфликтуют из-за метрик или ресурсов.</t>
  </si>
  <si>
    <t xml:space="preserve">Вид деятельности</t>
  </si>
  <si>
    <t xml:space="preserve">Создание или эксплуатация?</t>
  </si>
  <si>
    <t xml:space="preserve">Исполнение или контроль?</t>
  </si>
  <si>
    <t xml:space="preserve">Квадрант</t>
  </si>
  <si>
    <t xml:space="preserve">Основная метрика</t>
  </si>
  <si>
    <t xml:space="preserve">Что ломается при неверной классификации</t>
  </si>
  <si>
    <t xml:space="preserve">Мониторинг сдвига каналов коммуникации</t>
  </si>
  <si>
    <t xml:space="preserve">Эксплуатация</t>
  </si>
  <si>
    <t xml:space="preserve">Контроль</t>
  </si>
  <si>
    <t xml:space="preserve">Технический директор</t>
  </si>
  <si>
    <t xml:space="preserve">% запросов клиентов через чат против звонков</t>
  </si>
  <si>
    <t xml:space="preserve">Сигнал виден, но не превращается в решение</t>
  </si>
  <si>
    <t xml:space="preserve">• Создание или эксплуатация? Мы создаём что-то, чего сейчас не существует, и результат неопределён — или делаем то, что уже делали, и результат предсказуем в определённом диапазоне?</t>
  </si>
  <si>
    <t xml:space="preserve">• Исполнение или контроль? Мы производим результат — или измеряем результат по стандарту и решаем, вмешаться ли?</t>
  </si>
  <si>
    <t xml:space="preserve">Типичные несоответствия и их цена</t>
  </si>
  <si>
    <t xml:space="preserve">Несоответствие</t>
  </si>
  <si>
    <t xml:space="preserve">Симптом</t>
  </si>
  <si>
    <t xml:space="preserve">Цена</t>
  </si>
  <si>
    <t xml:space="preserve">Создание управляется метриками эксплуатации (фиксированные дедлайны, гарантированная стоимость)</t>
  </si>
  <si>
    <t xml:space="preserve">Постоянный разговор «проект опаздывает»</t>
  </si>
  <si>
    <t xml:space="preserve">Деморализованные команды, скрытый прогресс, объём режется в последний момент</t>
  </si>
  <si>
    <t xml:space="preserve">Эксплуатация управляется с допусками создания (нет SLA, «мы разбираемся»)</t>
  </si>
  <si>
    <t xml:space="preserve">Клиенты не получают обязательства вовремя, маржа непредсказуема</t>
  </si>
  <si>
    <t xml:space="preserve">Отток клиентов, раздувание затрат</t>
  </si>
  <si>
    <t xml:space="preserve">Контроль без полномочий вмешиваться</t>
  </si>
  <si>
    <t xml:space="preserve">Дашборды, на которые никто не реагирует</t>
  </si>
  <si>
    <t xml:space="preserve">Иллюзия управления, реальный хаос</t>
  </si>
  <si>
    <t xml:space="preserve">Исполнение без контроля</t>
  </si>
  <si>
    <t xml:space="preserve">Результат деградирует незаметно — до кризиса</t>
  </si>
  <si>
    <t xml:space="preserve">Позднее обнаружение, дорогостоящее исправление</t>
  </si>
  <si>
    <t xml:space="preserve">Проверка на теневое создание — работа по созданию, замаскированная под эксплуатацию, чтобы избежать контроля или выделения ресурсов</t>
  </si>
  <si>
    <t xml:space="preserve">Команда постоянно «немного доделывает» в рамках техобслуживания, и это превращается в новую способность</t>
  </si>
  <si>
    <t xml:space="preserve">Функциональность продукта перестраивается, официально это «исправление ошибки»</t>
  </si>
  <si>
    <t xml:space="preserve">Команда ведёт два-три недокументированных эксперимента параллельно с основной работой по эксплуатации</t>
  </si>
  <si>
    <t xml:space="preserve">Теневое создание — не всегда плохо: именно так часто рождаются инновации. Становится плохо, когда потребляет ресурсы эксплуатации, не измеряясь как создание, и качество эксплуатации деградирует, а никто не понимает почему.</t>
  </si>
  <si>
    <t xml:space="preserve">Зачем: Превратить заполненные шаблоны в план действий с реалистичной последовательностью и чётким владением.</t>
  </si>
  <si>
    <t xml:space="preserve">Когда заполнять: После A1–A11. Это план проекта создания, а не операционный чеклист. Сроки — гипотеза, оценки — диапазоны, а не обещания.</t>
  </si>
  <si>
    <t xml:space="preserve">Этап</t>
  </si>
  <si>
    <t xml:space="preserve">На выходе</t>
  </si>
  <si>
    <t xml:space="preserve">Ранний признак проблемы</t>
  </si>
  <si>
    <t xml:space="preserve">Дата старта</t>
  </si>
  <si>
    <t xml:space="preserve">Дата финиша</t>
  </si>
  <si>
    <t xml:space="preserve">Дни 1–30 — Черновик H1–H3 для одного основного сегмента</t>
  </si>
  <si>
    <t xml:space="preserve">Первый граф из 5–10 узлов на горизонт, связанных хотя бы одной цепочкой от боли до результата</t>
  </si>
  <si>
    <t xml:space="preserve">CEO + COO</t>
  </si>
  <si>
    <t xml:space="preserve">Через две недели всё ещё спорят о выборе сегмента</t>
  </si>
  <si>
    <t xml:space="preserve">Дни 31–60 — Расширение до H4–H6, первые владельцы узлов</t>
  </si>
  <si>
    <t xml:space="preserve">Сквозная цепочка от боли (H1) до роли (H6), с хотя бы одним задокументированным радиусом поражения</t>
  </si>
  <si>
    <t xml:space="preserve">COO + руководители направлений</t>
  </si>
  <si>
    <t xml:space="preserve">Владельцы есть на бумаге, но не видели граф</t>
  </si>
  <si>
    <t xml:space="preserve">Дни 61–90 — Первый граф-спринт: ревью, приоритизация 3 ключевых разрывов, установление каденса</t>
  </si>
  <si>
    <t xml:space="preserve">Письменный список 3 действий с владельцами и дедлайнами, следующий спринт запланирован</t>
  </si>
  <si>
    <t xml:space="preserve">COO</t>
  </si>
  <si>
    <t xml:space="preserve">Спринт производит список, который никто не помнит через неделю</t>
  </si>
  <si>
    <t xml:space="preserve">Три решения, которые нужно принять до первого дня</t>
  </si>
  <si>
    <t xml:space="preserve">Ваш ответ</t>
  </si>
  <si>
    <t xml:space="preserve">С каким клиентским сегментом начинаем? Назвать. Не «наши основные клиенты» — конкретный профиль.</t>
  </si>
  <si>
    <t xml:space="preserve">Кто внутренний владелец графа? Один человек, которому будет неловко, если граф окажется неверным.</t>
  </si>
  <si>
    <t xml:space="preserve">Что первое мы сделаем с графом, когда он будет готов? Если ответ «покажем инвесторам» — неверная стартовая цель. Правильный ответ: диагностировать одну конкретную проблему, с которой давно боремся.</t>
  </si>
  <si>
    <t xml:space="preserve">Сводка — чего не хватает</t>
  </si>
  <si>
    <t xml:space="preserve">Зачем: Числа пересчитываются сами. Число в правой колонке — не приговор, а место, куда посмотреть.</t>
  </si>
  <si>
    <t xml:space="preserve">Лист</t>
  </si>
  <si>
    <t xml:space="preserve">Что считаем</t>
  </si>
  <si>
    <t xml:space="preserve">Значение</t>
  </si>
  <si>
    <t xml:space="preserve">A1</t>
  </si>
  <si>
    <t xml:space="preserve">Разрыв между продуктом и компанией, в стадиях</t>
  </si>
  <si>
    <t xml:space="preserve">A2</t>
  </si>
  <si>
    <t xml:space="preserve">Болей внесено</t>
  </si>
  <si>
    <t xml:space="preserve">…из них всё ещё гипотезы (только предположение основателя)</t>
  </si>
  <si>
    <t xml:space="preserve">A3</t>
  </si>
  <si>
    <t xml:space="preserve">Точек контакта внесено</t>
  </si>
  <si>
    <t xml:space="preserve">…из них помечено как дыра</t>
  </si>
  <si>
    <t xml:space="preserve">Доля с типом «свои»</t>
  </si>
  <si>
    <t xml:space="preserve">A4</t>
  </si>
  <si>
    <t xml:space="preserve">Результатов внесено</t>
  </si>
  <si>
    <t xml:space="preserve">…из них без точки контакта (сироты)</t>
  </si>
  <si>
    <t xml:space="preserve">…из них без владельца</t>
  </si>
  <si>
    <t xml:space="preserve">A5</t>
  </si>
  <si>
    <t xml:space="preserve">Ключевых процессов внесено</t>
  </si>
  <si>
    <t xml:space="preserve">…из них с высоким риском узкого места</t>
  </si>
  <si>
    <t xml:space="preserve">A6</t>
  </si>
  <si>
    <t xml:space="preserve">Поддерживающих процессов внесено</t>
  </si>
  <si>
    <t xml:space="preserve">…из них с диагнозом «сирота» или «зомби»</t>
  </si>
  <si>
    <t xml:space="preserve">A7</t>
  </si>
  <si>
    <t xml:space="preserve">Решений о способе выполнения внесено</t>
  </si>
  <si>
    <t xml:space="preserve">…из них с высокой ценой ошибки и без резервного режима</t>
  </si>
  <si>
    <t xml:space="preserve">A8</t>
  </si>
  <si>
    <t xml:space="preserve">Позиций проверено</t>
  </si>
  <si>
    <t xml:space="preserve">…из них декоративных</t>
  </si>
  <si>
    <t xml:space="preserve">A9</t>
  </si>
  <si>
    <t xml:space="preserve">Проверок пройдено из 26</t>
  </si>
  <si>
    <t xml:space="preserve">A10</t>
  </si>
  <si>
    <t xml:space="preserve">Красных узлов на одностраничной карте</t>
  </si>
  <si>
    <t xml:space="preserve">A11</t>
  </si>
  <si>
    <t xml:space="preserve">Видов деятельности классифицировано</t>
  </si>
  <si>
    <t xml:space="preserve">A12</t>
  </si>
  <si>
    <t xml:space="preserve">Этапов ещё не завершено</t>
  </si>
  <si>
    <t xml:space="preserve">Справочные списки. Не редактируйте, если не обновляете листы, которые их используют.</t>
  </si>
  <si>
    <t xml:space="preserve">a1_product</t>
  </si>
  <si>
    <t xml:space="preserve">a1_company</t>
  </si>
  <si>
    <t xml:space="preserve">a1_market</t>
  </si>
  <si>
    <t xml:space="preserve">a2_evidence</t>
  </si>
  <si>
    <t xml:space="preserve">a3_ownership</t>
  </si>
  <si>
    <t xml:space="preserve">a3_steps</t>
  </si>
  <si>
    <t xml:space="preserve">a3_gaps</t>
  </si>
  <si>
    <t xml:space="preserve">a4_types</t>
  </si>
  <si>
    <t xml:space="preserve">a4_gate</t>
  </si>
  <si>
    <t xml:space="preserve">a4_audit_status</t>
  </si>
  <si>
    <t xml:space="preserve">a5_risk</t>
  </si>
  <si>
    <t xml:space="preserve">a5_buildrun</t>
  </si>
  <si>
    <t xml:space="preserve">a6_diag</t>
  </si>
  <si>
    <t xml:space="preserve">a7_freq</t>
  </si>
  <si>
    <t xml:space="preserve">a7_lmh</t>
  </si>
  <si>
    <t xml:space="preserve">a7_market</t>
  </si>
  <si>
    <t xml:space="preserve">a7_sourcing</t>
  </si>
  <si>
    <t xml:space="preserve">a8_team</t>
  </si>
  <si>
    <t xml:space="preserve">a9_status</t>
  </si>
  <si>
    <t xml:space="preserve">a10_status</t>
  </si>
  <si>
    <t xml:space="preserve">a11_build</t>
  </si>
  <si>
    <t xml:space="preserve">a11_exec</t>
  </si>
  <si>
    <t xml:space="preserve">a12_status</t>
  </si>
  <si>
    <t xml:space="preserve">yesno</t>
  </si>
  <si>
    <t xml:space="preserve">horizons</t>
  </si>
  <si>
    <t xml:space="preserve">Эксперимент</t>
  </si>
  <si>
    <t xml:space="preserve">Ремесленник</t>
  </si>
  <si>
    <t xml:space="preserve">Ранний рынок</t>
  </si>
  <si>
    <t xml:space="preserve">Предположение основателя</t>
  </si>
  <si>
    <t xml:space="preserve">Шаг 1 — Осознание проблемы</t>
  </si>
  <si>
    <t xml:space="preserve">информация</t>
  </si>
  <si>
    <t xml:space="preserve">сырой</t>
  </si>
  <si>
    <t xml:space="preserve">есть</t>
  </si>
  <si>
    <t xml:space="preserve">низкий</t>
  </si>
  <si>
    <t xml:space="preserve">Создание (новая способность)</t>
  </si>
  <si>
    <t xml:space="preserve">здоров</t>
  </si>
  <si>
    <t xml:space="preserve">низкая</t>
  </si>
  <si>
    <t xml:space="preserve">легко</t>
  </si>
  <si>
    <t xml:space="preserve">Разделение труда — специалисты, каждый владеет своим шагом, невзаимозаменяемы</t>
  </si>
  <si>
    <t xml:space="preserve">зелёный</t>
  </si>
  <si>
    <t xml:space="preserve">Создание</t>
  </si>
  <si>
    <t xml:space="preserve">Исполнение</t>
  </si>
  <si>
    <t xml:space="preserve">не начато</t>
  </si>
  <si>
    <t xml:space="preserve">Рабочий продукт</t>
  </si>
  <si>
    <t xml:space="preserve">Артель</t>
  </si>
  <si>
    <t xml:space="preserve">Пропасть</t>
  </si>
  <si>
    <t xml:space="preserve">заработанные</t>
  </si>
  <si>
    <t xml:space="preserve">несовпадение</t>
  </si>
  <si>
    <t xml:space="preserve">демо</t>
  </si>
  <si>
    <t xml:space="preserve">проверенный</t>
  </si>
  <si>
    <t xml:space="preserve">частично</t>
  </si>
  <si>
    <t xml:space="preserve">средний</t>
  </si>
  <si>
    <t xml:space="preserve">Эксплуатация (повторяющаяся операция)</t>
  </si>
  <si>
    <t xml:space="preserve">еженедельно</t>
  </si>
  <si>
    <t xml:space="preserve">средняя</t>
  </si>
  <si>
    <t xml:space="preserve">с усилиями</t>
  </si>
  <si>
    <t xml:space="preserve">покупка результата</t>
  </si>
  <si>
    <t xml:space="preserve">Бригада — универсалы, бригадир распределяет задачи</t>
  </si>
  <si>
    <t xml:space="preserve">жёлтый</t>
  </si>
  <si>
    <t xml:space="preserve">в работе</t>
  </si>
  <si>
    <t xml:space="preserve">Воспроизводимый продукт</t>
  </si>
  <si>
    <t xml:space="preserve">Цех</t>
  </si>
  <si>
    <t xml:space="preserve">Зрелый рынок</t>
  </si>
  <si>
    <t xml:space="preserve">Тикеты / отзывы / форумы</t>
  </si>
  <si>
    <t xml:space="preserve">сторонние</t>
  </si>
  <si>
    <t xml:space="preserve">Шаг 3 — Выбор поставщика</t>
  </si>
  <si>
    <t xml:space="preserve">трение</t>
  </si>
  <si>
    <t xml:space="preserve">отсутствует</t>
  </si>
  <si>
    <t xml:space="preserve">высокий</t>
  </si>
  <si>
    <t xml:space="preserve">раздут</t>
  </si>
  <si>
    <t xml:space="preserve">ежемесячно</t>
  </si>
  <si>
    <t xml:space="preserve">аутсорс</t>
  </si>
  <si>
    <t xml:space="preserve">Автономное ремесло — каждый ведёт свой кусок от начала до конца</t>
  </si>
  <si>
    <t xml:space="preserve">не применимо</t>
  </si>
  <si>
    <t xml:space="preserve">красный</t>
  </si>
  <si>
    <t xml:space="preserve">готово</t>
  </si>
  <si>
    <t xml:space="preserve">Защищённый продукт</t>
  </si>
  <si>
    <t xml:space="preserve">Конвейер</t>
  </si>
  <si>
    <t xml:space="preserve">Зрелая экосистема</t>
  </si>
  <si>
    <t xml:space="preserve">Кто-то уже платит за решение</t>
  </si>
  <si>
    <t xml:space="preserve">враждебные</t>
  </si>
  <si>
    <t xml:space="preserve">Шаг 4 — Получение обещанного</t>
  </si>
  <si>
    <t xml:space="preserve">внедрение</t>
  </si>
  <si>
    <t xml:space="preserve">зомби</t>
  </si>
  <si>
    <t xml:space="preserve">редко</t>
  </si>
  <si>
    <t xml:space="preserve">автоматизация</t>
  </si>
  <si>
    <t xml:space="preserve">Наследие</t>
  </si>
  <si>
    <t xml:space="preserve">Сеть</t>
  </si>
  <si>
    <t xml:space="preserve">Регулируемый рынок</t>
  </si>
  <si>
    <t xml:space="preserve">алгоритмические</t>
  </si>
  <si>
    <t xml:space="preserve">Шаг 5 — Жизнь с решением</t>
  </si>
  <si>
    <t xml:space="preserve">поддержка</t>
  </si>
  <si>
    <t xml:space="preserve">обязательство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</si>
</sst>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General"/>
    <numFmt numFmtId="167" formatCode="yyyy\-mm\-dd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40404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595959"/>
      <name val="Arial"/>
      <family val="0"/>
      <charset val="1"/>
    </font>
    <font>
      <i val="true"/>
      <sz val="10"/>
      <color rgb="FF80808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DEE6F0"/>
        <bgColor rgb="FFEDEDED"/>
      </patternFill>
    </fill>
    <fill>
      <patternFill patternType="solid">
        <fgColor rgb="FF1F3864"/>
        <bgColor rgb="FF333399"/>
      </patternFill>
    </fill>
    <fill>
      <patternFill patternType="solid">
        <fgColor rgb="FFFFF8E1"/>
        <bgColor rgb="FFFBFBF6"/>
      </patternFill>
    </fill>
    <fill>
      <patternFill patternType="solid">
        <fgColor rgb="FFEDEDED"/>
        <bgColor rgb="FFDEE6F0"/>
      </patternFill>
    </fill>
    <fill>
      <patternFill patternType="solid">
        <fgColor rgb="FFFBFBF6"/>
        <bgColor rgb="FFFFFFFF"/>
      </patternFill>
    </fill>
    <fill>
      <patternFill patternType="solid">
        <fgColor rgb="FFFDE9C9"/>
        <bgColor rgb="FFFFF8E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CBCB"/>
        </patternFill>
      </fill>
    </dxf>
    <dxf>
      <fill>
        <patternFill>
          <bgColor rgb="FFFDE9C9"/>
        </patternFill>
      </fill>
    </dxf>
    <dxf>
      <fill>
        <patternFill>
          <bgColor rgb="FFD6EA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8E1"/>
      <rgbColor rgb="FFDEE6F0"/>
      <rgbColor rgb="FF660066"/>
      <rgbColor rgb="FFFF8080"/>
      <rgbColor rgb="FF0066CC"/>
      <rgbColor rgb="FFFBFBF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D6EAD6"/>
      <rgbColor rgb="FFFDE9C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/>
    </row>
    <row r="5" customFormat="false" ht="15" hidden="false" customHeight="false" outlineLevel="0" collapsed="false">
      <c r="A5" s="5" t="s">
        <v>3</v>
      </c>
    </row>
    <row r="6" customFormat="false" ht="15" hidden="false" customHeight="false" outlineLevel="0" collapsed="false">
      <c r="A6" s="3" t="s">
        <v>4</v>
      </c>
    </row>
    <row r="7" customFormat="false" ht="23.85" hidden="false" customHeight="false" outlineLevel="0" collapsed="false">
      <c r="A7" s="3" t="s">
        <v>5</v>
      </c>
    </row>
    <row r="8" customFormat="false" ht="15" hidden="false" customHeight="false" outlineLevel="0" collapsed="false">
      <c r="A8" s="4"/>
    </row>
    <row r="9" customFormat="false" ht="15" hidden="false" customHeight="false" outlineLevel="0" collapsed="false">
      <c r="A9" s="6" t="s">
        <v>6</v>
      </c>
    </row>
    <row r="10" customFormat="false" ht="15" hidden="false" customHeight="false" outlineLevel="0" collapsed="false">
      <c r="A10" s="4"/>
    </row>
    <row r="11" customFormat="false" ht="15" hidden="false" customHeight="false" outlineLevel="0" collapsed="false">
      <c r="A11" s="5" t="s">
        <v>7</v>
      </c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4"/>
    </row>
    <row r="18" customFormat="false" ht="15" hidden="false" customHeight="false" outlineLevel="0" collapsed="false">
      <c r="A18" s="5" t="s">
        <v>1</v>
      </c>
    </row>
    <row r="19" customFormat="false" ht="15" hidden="false" customHeight="false" outlineLevel="0" collapsed="false">
      <c r="A19" s="7" t="s">
        <v>13</v>
      </c>
    </row>
    <row r="20" customFormat="false" ht="15" hidden="false" customHeight="false" outlineLevel="0" collapsed="false">
      <c r="A20" s="7" t="s">
        <v>14</v>
      </c>
    </row>
    <row r="21" customFormat="false" ht="15" hidden="false" customHeight="false" outlineLevel="0" collapsed="false">
      <c r="A21" s="7" t="s">
        <v>15</v>
      </c>
    </row>
    <row r="22" customFormat="false" ht="15" hidden="false" customHeight="false" outlineLevel="0" collapsed="false">
      <c r="A22" s="7" t="s">
        <v>16</v>
      </c>
    </row>
    <row r="23" customFormat="false" ht="15" hidden="false" customHeight="false" outlineLevel="0" collapsed="false">
      <c r="A23" s="7" t="s">
        <v>17</v>
      </c>
    </row>
    <row r="24" customFormat="false" ht="15" hidden="false" customHeight="false" outlineLevel="0" collapsed="false">
      <c r="A24" s="7" t="s">
        <v>18</v>
      </c>
    </row>
    <row r="25" customFormat="false" ht="15" hidden="false" customHeight="false" outlineLevel="0" collapsed="false">
      <c r="A25" s="7" t="s">
        <v>19</v>
      </c>
    </row>
    <row r="26" customFormat="false" ht="15" hidden="false" customHeight="false" outlineLevel="0" collapsed="false">
      <c r="A26" s="7" t="s">
        <v>20</v>
      </c>
    </row>
    <row r="27" customFormat="false" ht="15" hidden="false" customHeight="false" outlineLevel="0" collapsed="false">
      <c r="A27" s="7" t="s">
        <v>21</v>
      </c>
    </row>
    <row r="28" customFormat="false" ht="15" hidden="false" customHeight="false" outlineLevel="0" collapsed="false">
      <c r="A28" s="7" t="s">
        <v>22</v>
      </c>
    </row>
    <row r="29" customFormat="false" ht="15" hidden="false" customHeight="false" outlineLevel="0" collapsed="false">
      <c r="A29" s="7" t="s">
        <v>23</v>
      </c>
    </row>
    <row r="30" customFormat="false" ht="15" hidden="false" customHeight="false" outlineLevel="0" collapsed="false">
      <c r="A30" s="7" t="s">
        <v>24</v>
      </c>
    </row>
    <row r="31" customFormat="false" ht="15" hidden="false" customHeight="false" outlineLevel="0" collapsed="false">
      <c r="A31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  <col collapsed="false" customWidth="true" hidden="false" outlineLevel="0" max="2" min="2" style="0" width="16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8" t="s">
        <v>21</v>
      </c>
      <c r="B1" s="9"/>
      <c r="C1" s="9"/>
    </row>
    <row r="2" customFormat="false" ht="23.85" hidden="false" customHeight="false" outlineLevel="0" collapsed="false">
      <c r="A2" s="3" t="s">
        <v>267</v>
      </c>
      <c r="B2" s="9"/>
      <c r="C2" s="9"/>
    </row>
    <row r="3" customFormat="false" ht="23.85" hidden="false" customHeight="false" outlineLevel="0" collapsed="false">
      <c r="A3" s="3" t="s">
        <v>268</v>
      </c>
      <c r="B3" s="9"/>
      <c r="C3" s="9"/>
    </row>
    <row r="4" customFormat="false" ht="15" hidden="false" customHeight="false" outlineLevel="0" collapsed="false">
      <c r="A4" s="9"/>
      <c r="B4" s="9"/>
      <c r="C4" s="9"/>
    </row>
    <row r="5" customFormat="false" ht="15" hidden="false" customHeight="false" outlineLevel="0" collapsed="false">
      <c r="A5" s="14" t="s">
        <v>269</v>
      </c>
      <c r="B5" s="26"/>
      <c r="C5" s="9"/>
    </row>
    <row r="6" customFormat="false" ht="15" hidden="false" customHeight="false" outlineLevel="0" collapsed="false">
      <c r="A6" s="9"/>
      <c r="B6" s="9"/>
      <c r="C6" s="9"/>
    </row>
    <row r="7" customFormat="false" ht="15" hidden="false" customHeight="false" outlineLevel="0" collapsed="false">
      <c r="A7" s="5" t="s">
        <v>270</v>
      </c>
      <c r="B7" s="9"/>
      <c r="C7" s="9"/>
    </row>
    <row r="8" customFormat="false" ht="42" hidden="false" customHeight="true" outlineLevel="0" collapsed="false">
      <c r="A8" s="10" t="s">
        <v>210</v>
      </c>
      <c r="B8" s="10" t="s">
        <v>58</v>
      </c>
      <c r="C8" s="10" t="s">
        <v>271</v>
      </c>
    </row>
    <row r="9" customFormat="false" ht="15" hidden="false" customHeight="false" outlineLevel="0" collapsed="false">
      <c r="A9" s="20" t="s">
        <v>272</v>
      </c>
      <c r="B9" s="12"/>
      <c r="C9" s="12"/>
    </row>
    <row r="10" customFormat="false" ht="15" hidden="false" customHeight="false" outlineLevel="0" collapsed="false">
      <c r="A10" s="20" t="s">
        <v>273</v>
      </c>
      <c r="B10" s="12"/>
      <c r="C10" s="12"/>
    </row>
    <row r="11" customFormat="false" ht="15" hidden="false" customHeight="false" outlineLevel="0" collapsed="false">
      <c r="A11" s="20" t="s">
        <v>274</v>
      </c>
      <c r="B11" s="12"/>
      <c r="C11" s="12"/>
    </row>
    <row r="12" customFormat="false" ht="15" hidden="false" customHeight="false" outlineLevel="0" collapsed="false">
      <c r="A12" s="20" t="s">
        <v>275</v>
      </c>
      <c r="B12" s="12"/>
      <c r="C12" s="12"/>
    </row>
    <row r="13" customFormat="false" ht="15" hidden="false" customHeight="false" outlineLevel="0" collapsed="false">
      <c r="A13" s="20" t="s">
        <v>276</v>
      </c>
      <c r="B13" s="12"/>
      <c r="C13" s="12"/>
    </row>
    <row r="14" customFormat="false" ht="15" hidden="false" customHeight="false" outlineLevel="0" collapsed="false">
      <c r="A14" s="20" t="s">
        <v>277</v>
      </c>
      <c r="B14" s="12"/>
      <c r="C14" s="12"/>
    </row>
    <row r="15" customFormat="false" ht="15" hidden="false" customHeight="false" outlineLevel="0" collapsed="false">
      <c r="A15" s="14" t="s">
        <v>278</v>
      </c>
      <c r="B15" s="15" t="n">
        <f aca="false">COUNTIF($B$9:$B$14,Списки!$S$3)</f>
        <v>0</v>
      </c>
      <c r="C15" s="9"/>
    </row>
    <row r="16" customFormat="false" ht="15" hidden="false" customHeight="false" outlineLevel="0" collapsed="false">
      <c r="A16" s="9"/>
      <c r="B16" s="9"/>
      <c r="C16" s="9"/>
    </row>
    <row r="17" customFormat="false" ht="15" hidden="false" customHeight="false" outlineLevel="0" collapsed="false">
      <c r="A17" s="5" t="s">
        <v>279</v>
      </c>
      <c r="B17" s="9"/>
      <c r="C17" s="9"/>
    </row>
    <row r="18" customFormat="false" ht="42" hidden="false" customHeight="true" outlineLevel="0" collapsed="false">
      <c r="A18" s="10" t="s">
        <v>210</v>
      </c>
      <c r="B18" s="10" t="s">
        <v>58</v>
      </c>
      <c r="C18" s="10" t="s">
        <v>271</v>
      </c>
    </row>
    <row r="19" customFormat="false" ht="15" hidden="false" customHeight="false" outlineLevel="0" collapsed="false">
      <c r="A19" s="20" t="s">
        <v>280</v>
      </c>
      <c r="B19" s="12"/>
      <c r="C19" s="12"/>
    </row>
    <row r="20" customFormat="false" ht="15" hidden="false" customHeight="false" outlineLevel="0" collapsed="false">
      <c r="A20" s="20" t="s">
        <v>281</v>
      </c>
      <c r="B20" s="12"/>
      <c r="C20" s="12"/>
    </row>
    <row r="21" customFormat="false" ht="15" hidden="false" customHeight="false" outlineLevel="0" collapsed="false">
      <c r="A21" s="20" t="s">
        <v>282</v>
      </c>
      <c r="B21" s="12"/>
      <c r="C21" s="12"/>
    </row>
    <row r="22" customFormat="false" ht="15" hidden="false" customHeight="false" outlineLevel="0" collapsed="false">
      <c r="A22" s="20" t="s">
        <v>283</v>
      </c>
      <c r="B22" s="12"/>
      <c r="C22" s="12"/>
    </row>
    <row r="23" customFormat="false" ht="15" hidden="false" customHeight="false" outlineLevel="0" collapsed="false">
      <c r="A23" s="20" t="s">
        <v>284</v>
      </c>
      <c r="B23" s="12"/>
      <c r="C23" s="12"/>
    </row>
    <row r="24" customFormat="false" ht="15" hidden="false" customHeight="false" outlineLevel="0" collapsed="false">
      <c r="A24" s="20" t="s">
        <v>285</v>
      </c>
      <c r="B24" s="12"/>
      <c r="C24" s="12"/>
    </row>
    <row r="25" customFormat="false" ht="15" hidden="false" customHeight="false" outlineLevel="0" collapsed="false">
      <c r="A25" s="14" t="s">
        <v>278</v>
      </c>
      <c r="B25" s="15" t="n">
        <f aca="false">COUNTIF($B$19:$B$24,Списки!$S$3)</f>
        <v>0</v>
      </c>
      <c r="C25" s="9"/>
    </row>
    <row r="26" customFormat="false" ht="15" hidden="false" customHeight="false" outlineLevel="0" collapsed="false">
      <c r="A26" s="9"/>
      <c r="B26" s="9"/>
      <c r="C26" s="9"/>
    </row>
    <row r="27" customFormat="false" ht="15" hidden="false" customHeight="false" outlineLevel="0" collapsed="false">
      <c r="A27" s="5" t="s">
        <v>286</v>
      </c>
      <c r="B27" s="9"/>
      <c r="C27" s="9"/>
    </row>
    <row r="28" customFormat="false" ht="42" hidden="false" customHeight="true" outlineLevel="0" collapsed="false">
      <c r="A28" s="10" t="s">
        <v>210</v>
      </c>
      <c r="B28" s="10" t="s">
        <v>58</v>
      </c>
      <c r="C28" s="10" t="s">
        <v>271</v>
      </c>
    </row>
    <row r="29" customFormat="false" ht="15" hidden="false" customHeight="false" outlineLevel="0" collapsed="false">
      <c r="A29" s="20" t="s">
        <v>287</v>
      </c>
      <c r="B29" s="12"/>
      <c r="C29" s="12"/>
    </row>
    <row r="30" customFormat="false" ht="15" hidden="false" customHeight="false" outlineLevel="0" collapsed="false">
      <c r="A30" s="20" t="s">
        <v>288</v>
      </c>
      <c r="B30" s="12"/>
      <c r="C30" s="12"/>
    </row>
    <row r="31" customFormat="false" ht="15" hidden="false" customHeight="false" outlineLevel="0" collapsed="false">
      <c r="A31" s="20" t="s">
        <v>289</v>
      </c>
      <c r="B31" s="12"/>
      <c r="C31" s="12"/>
    </row>
    <row r="32" customFormat="false" ht="15" hidden="false" customHeight="false" outlineLevel="0" collapsed="false">
      <c r="A32" s="20" t="s">
        <v>290</v>
      </c>
      <c r="B32" s="12"/>
      <c r="C32" s="12"/>
    </row>
    <row r="33" customFormat="false" ht="15" hidden="false" customHeight="false" outlineLevel="0" collapsed="false">
      <c r="A33" s="20" t="s">
        <v>291</v>
      </c>
      <c r="B33" s="12"/>
      <c r="C33" s="12"/>
    </row>
    <row r="34" customFormat="false" ht="15" hidden="false" customHeight="false" outlineLevel="0" collapsed="false">
      <c r="A34" s="20" t="s">
        <v>292</v>
      </c>
      <c r="B34" s="12"/>
      <c r="C34" s="12"/>
    </row>
    <row r="35" customFormat="false" ht="15" hidden="false" customHeight="false" outlineLevel="0" collapsed="false">
      <c r="A35" s="14" t="s">
        <v>278</v>
      </c>
      <c r="B35" s="15" t="n">
        <f aca="false">COUNTIF($B$29:$B$34,Списки!$S$3)</f>
        <v>0</v>
      </c>
      <c r="C35" s="9"/>
    </row>
    <row r="36" customFormat="false" ht="15" hidden="false" customHeight="false" outlineLevel="0" collapsed="false">
      <c r="A36" s="9"/>
      <c r="B36" s="9"/>
      <c r="C36" s="9"/>
    </row>
    <row r="37" customFormat="false" ht="15" hidden="false" customHeight="false" outlineLevel="0" collapsed="false">
      <c r="A37" s="5" t="s">
        <v>293</v>
      </c>
      <c r="B37" s="9"/>
      <c r="C37" s="9"/>
    </row>
    <row r="38" customFormat="false" ht="42" hidden="false" customHeight="true" outlineLevel="0" collapsed="false">
      <c r="A38" s="10" t="s">
        <v>210</v>
      </c>
      <c r="B38" s="10" t="s">
        <v>58</v>
      </c>
      <c r="C38" s="10" t="s">
        <v>271</v>
      </c>
    </row>
    <row r="39" customFormat="false" ht="15" hidden="false" customHeight="false" outlineLevel="0" collapsed="false">
      <c r="A39" s="20" t="s">
        <v>294</v>
      </c>
      <c r="B39" s="12"/>
      <c r="C39" s="12"/>
    </row>
    <row r="40" customFormat="false" ht="15" hidden="false" customHeight="false" outlineLevel="0" collapsed="false">
      <c r="A40" s="20" t="s">
        <v>295</v>
      </c>
      <c r="B40" s="12"/>
      <c r="C40" s="12"/>
    </row>
    <row r="41" customFormat="false" ht="15" hidden="false" customHeight="false" outlineLevel="0" collapsed="false">
      <c r="A41" s="20" t="s">
        <v>296</v>
      </c>
      <c r="B41" s="12"/>
      <c r="C41" s="12"/>
    </row>
    <row r="42" customFormat="false" ht="15" hidden="false" customHeight="false" outlineLevel="0" collapsed="false">
      <c r="A42" s="14" t="s">
        <v>297</v>
      </c>
      <c r="B42" s="15" t="n">
        <f aca="false">COUNTIF($B$39:$B$41,Списки!$S$3)</f>
        <v>0</v>
      </c>
      <c r="C42" s="9"/>
    </row>
    <row r="43" customFormat="false" ht="15" hidden="false" customHeight="false" outlineLevel="0" collapsed="false">
      <c r="A43" s="9"/>
      <c r="B43" s="9"/>
      <c r="C43" s="9"/>
    </row>
    <row r="44" customFormat="false" ht="15" hidden="false" customHeight="false" outlineLevel="0" collapsed="false">
      <c r="A44" s="5" t="s">
        <v>298</v>
      </c>
      <c r="B44" s="9"/>
      <c r="C44" s="9"/>
    </row>
    <row r="45" customFormat="false" ht="42" hidden="false" customHeight="true" outlineLevel="0" collapsed="false">
      <c r="A45" s="10" t="s">
        <v>210</v>
      </c>
      <c r="B45" s="10" t="s">
        <v>58</v>
      </c>
      <c r="C45" s="10" t="s">
        <v>271</v>
      </c>
    </row>
    <row r="46" customFormat="false" ht="15" hidden="false" customHeight="false" outlineLevel="0" collapsed="false">
      <c r="A46" s="20" t="s">
        <v>299</v>
      </c>
      <c r="B46" s="12"/>
      <c r="C46" s="12"/>
    </row>
    <row r="47" customFormat="false" ht="15" hidden="false" customHeight="false" outlineLevel="0" collapsed="false">
      <c r="A47" s="20" t="s">
        <v>300</v>
      </c>
      <c r="B47" s="12"/>
      <c r="C47" s="12"/>
    </row>
    <row r="48" customFormat="false" ht="15" hidden="false" customHeight="false" outlineLevel="0" collapsed="false">
      <c r="A48" s="20" t="s">
        <v>301</v>
      </c>
      <c r="B48" s="12"/>
      <c r="C48" s="12"/>
    </row>
    <row r="49" customFormat="false" ht="15" hidden="false" customHeight="false" outlineLevel="0" collapsed="false">
      <c r="A49" s="20" t="s">
        <v>302</v>
      </c>
      <c r="B49" s="12"/>
      <c r="C49" s="12"/>
    </row>
    <row r="50" customFormat="false" ht="15" hidden="false" customHeight="false" outlineLevel="0" collapsed="false">
      <c r="A50" s="20" t="s">
        <v>303</v>
      </c>
      <c r="B50" s="12"/>
      <c r="C50" s="12"/>
    </row>
    <row r="51" customFormat="false" ht="15" hidden="false" customHeight="false" outlineLevel="0" collapsed="false">
      <c r="A51" s="14" t="s">
        <v>304</v>
      </c>
      <c r="B51" s="15" t="n">
        <f aca="false">COUNTIF($B$46:$B$50,Списки!$S$3)</f>
        <v>0</v>
      </c>
      <c r="C51" s="9"/>
    </row>
    <row r="52" customFormat="false" ht="15" hidden="false" customHeight="false" outlineLevel="0" collapsed="false">
      <c r="A52" s="9"/>
      <c r="B52" s="9"/>
      <c r="C52" s="9"/>
    </row>
    <row r="53" customFormat="false" ht="15" hidden="false" customHeight="false" outlineLevel="0" collapsed="false">
      <c r="A53" s="14" t="s">
        <v>305</v>
      </c>
      <c r="B53" s="29" t="n">
        <f aca="false">$B$15+$B$25+$B$35+$B$42+$B$51</f>
        <v>0</v>
      </c>
      <c r="C53" s="9"/>
    </row>
  </sheetData>
  <conditionalFormatting sqref="B9:B14">
    <cfRule type="expression" priority="2" aboveAverage="0" equalAverage="0" bottom="0" percent="0" rank="0" text="" dxfId="0">
      <formula>$B9="нет"</formula>
    </cfRule>
    <cfRule type="expression" priority="3" aboveAverage="0" equalAverage="0" bottom="0" percent="0" rank="0" text="" dxfId="2">
      <formula>$B9="да"</formula>
    </cfRule>
  </conditionalFormatting>
  <conditionalFormatting sqref="B19:B24">
    <cfRule type="expression" priority="4" aboveAverage="0" equalAverage="0" bottom="0" percent="0" rank="0" text="" dxfId="0">
      <formula>$B19="нет"</formula>
    </cfRule>
    <cfRule type="expression" priority="5" aboveAverage="0" equalAverage="0" bottom="0" percent="0" rank="0" text="" dxfId="2">
      <formula>$B19="да"</formula>
    </cfRule>
  </conditionalFormatting>
  <conditionalFormatting sqref="B29:B34">
    <cfRule type="expression" priority="6" aboveAverage="0" equalAverage="0" bottom="0" percent="0" rank="0" text="" dxfId="0">
      <formula>$B29="нет"</formula>
    </cfRule>
    <cfRule type="expression" priority="7" aboveAverage="0" equalAverage="0" bottom="0" percent="0" rank="0" text="" dxfId="2">
      <formula>$B29="да"</formula>
    </cfRule>
  </conditionalFormatting>
  <conditionalFormatting sqref="B39:B41">
    <cfRule type="expression" priority="8" aboveAverage="0" equalAverage="0" bottom="0" percent="0" rank="0" text="" dxfId="0">
      <formula>$B39="нет"</formula>
    </cfRule>
    <cfRule type="expression" priority="9" aboveAverage="0" equalAverage="0" bottom="0" percent="0" rank="0" text="" dxfId="2">
      <formula>$B39="да"</formula>
    </cfRule>
  </conditionalFormatting>
  <conditionalFormatting sqref="B46:B50">
    <cfRule type="expression" priority="10" aboveAverage="0" equalAverage="0" bottom="0" percent="0" rank="0" text="" dxfId="0">
      <formula>$B46="нет"</formula>
    </cfRule>
    <cfRule type="expression" priority="11" aboveAverage="0" equalAverage="0" bottom="0" percent="0" rank="0" text="" dxfId="2">
      <formula>$B46="да"</formula>
    </cfRule>
  </conditionalFormatting>
  <dataValidations count="5">
    <dataValidation allowBlank="true" errorStyle="stop" operator="between" showDropDown="false" showErrorMessage="false" showInputMessage="false" sqref="B9:B14" type="list">
      <formula1>Списки!$S$3:$S$5</formula1>
      <formula2>0</formula2>
    </dataValidation>
    <dataValidation allowBlank="true" errorStyle="stop" operator="between" showDropDown="false" showErrorMessage="false" showInputMessage="false" sqref="B19:B24" type="list">
      <formula1>Списки!$S$3:$S$5</formula1>
      <formula2>0</formula2>
    </dataValidation>
    <dataValidation allowBlank="true" errorStyle="stop" operator="between" showDropDown="false" showErrorMessage="false" showInputMessage="false" sqref="B29:B34" type="list">
      <formula1>Списки!$S$3:$S$5</formula1>
      <formula2>0</formula2>
    </dataValidation>
    <dataValidation allowBlank="true" errorStyle="stop" operator="between" showDropDown="false" showErrorMessage="false" showInputMessage="false" sqref="B39:B41" type="list">
      <formula1>Списки!$S$3:$S$5</formula1>
      <formula2>0</formula2>
    </dataValidation>
    <dataValidation allowBlank="true" errorStyle="stop" operator="between" showDropDown="false" showErrorMessage="false" showInputMessage="false" sqref="B46:B50" type="list">
      <formula1>Списки!$S$3:$S$5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4"/>
    <col collapsed="false" customWidth="true" hidden="false" outlineLevel="0" max="3" min="3" style="0" width="18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8" t="s">
        <v>22</v>
      </c>
      <c r="B1" s="9"/>
      <c r="C1" s="9"/>
      <c r="D1" s="9"/>
    </row>
    <row r="2" customFormat="false" ht="169.4" hidden="false" customHeight="false" outlineLevel="0" collapsed="false">
      <c r="A2" s="3" t="s">
        <v>306</v>
      </c>
      <c r="B2" s="9"/>
      <c r="C2" s="9"/>
      <c r="D2" s="9"/>
    </row>
    <row r="3" customFormat="false" ht="68.65" hidden="false" customHeight="false" outlineLevel="0" collapsed="false">
      <c r="A3" s="3" t="s">
        <v>307</v>
      </c>
      <c r="B3" s="9"/>
      <c r="C3" s="9"/>
      <c r="D3" s="9"/>
    </row>
    <row r="4" customFormat="false" ht="191.75" hidden="false" customHeight="false" outlineLevel="0" collapsed="false">
      <c r="A4" s="3" t="s">
        <v>308</v>
      </c>
      <c r="B4" s="9"/>
      <c r="C4" s="9"/>
      <c r="D4" s="9"/>
    </row>
    <row r="5" customFormat="false" ht="15" hidden="false" customHeight="false" outlineLevel="0" collapsed="false">
      <c r="A5" s="9"/>
      <c r="B5" s="9"/>
      <c r="C5" s="9"/>
      <c r="D5" s="9"/>
    </row>
    <row r="6" customFormat="false" ht="26.85" hidden="false" customHeight="false" outlineLevel="0" collapsed="false">
      <c r="A6" s="5" t="s">
        <v>27</v>
      </c>
      <c r="B6" s="9"/>
      <c r="C6" s="9"/>
      <c r="D6" s="9"/>
    </row>
    <row r="7" customFormat="false" ht="42" hidden="false" customHeight="true" outlineLevel="0" collapsed="false">
      <c r="A7" s="10" t="s">
        <v>309</v>
      </c>
      <c r="B7" s="10" t="s">
        <v>310</v>
      </c>
      <c r="C7" s="10" t="s">
        <v>58</v>
      </c>
      <c r="D7" s="10" t="s">
        <v>311</v>
      </c>
    </row>
    <row r="8" customFormat="false" ht="15" hidden="false" customHeight="false" outlineLevel="0" collapsed="false">
      <c r="A8" s="30" t="s">
        <v>312</v>
      </c>
      <c r="B8" s="12"/>
      <c r="C8" s="12"/>
      <c r="D8" s="12"/>
    </row>
    <row r="9" customFormat="false" ht="15" hidden="false" customHeight="false" outlineLevel="0" collapsed="false">
      <c r="A9" s="30"/>
      <c r="B9" s="12"/>
      <c r="C9" s="12"/>
      <c r="D9" s="12"/>
    </row>
    <row r="10" customFormat="false" ht="15" hidden="false" customHeight="false" outlineLevel="0" collapsed="false">
      <c r="A10" s="30"/>
      <c r="B10" s="12"/>
      <c r="C10" s="12"/>
      <c r="D10" s="12"/>
    </row>
    <row r="11" customFormat="false" ht="15" hidden="false" customHeight="false" outlineLevel="0" collapsed="false">
      <c r="A11" s="30"/>
      <c r="B11" s="12"/>
      <c r="C11" s="12"/>
      <c r="D11" s="12"/>
    </row>
    <row r="12" customFormat="false" ht="15" hidden="false" customHeight="false" outlineLevel="0" collapsed="false">
      <c r="A12" s="30"/>
      <c r="B12" s="12"/>
      <c r="C12" s="12"/>
      <c r="D12" s="12"/>
    </row>
    <row r="13" customFormat="false" ht="15" hidden="false" customHeight="false" outlineLevel="0" collapsed="false">
      <c r="A13" s="30" t="s">
        <v>313</v>
      </c>
      <c r="B13" s="12"/>
      <c r="C13" s="12"/>
      <c r="D13" s="12"/>
    </row>
    <row r="14" customFormat="false" ht="15" hidden="false" customHeight="false" outlineLevel="0" collapsed="false">
      <c r="A14" s="30"/>
      <c r="B14" s="12"/>
      <c r="C14" s="12"/>
      <c r="D14" s="12"/>
    </row>
    <row r="15" customFormat="false" ht="15" hidden="false" customHeight="false" outlineLevel="0" collapsed="false">
      <c r="A15" s="30"/>
      <c r="B15" s="12"/>
      <c r="C15" s="12"/>
      <c r="D15" s="12"/>
    </row>
    <row r="16" customFormat="false" ht="15" hidden="false" customHeight="false" outlineLevel="0" collapsed="false">
      <c r="A16" s="30"/>
      <c r="B16" s="12"/>
      <c r="C16" s="12"/>
      <c r="D16" s="12"/>
    </row>
    <row r="17" customFormat="false" ht="15" hidden="false" customHeight="false" outlineLevel="0" collapsed="false">
      <c r="A17" s="30"/>
      <c r="B17" s="12"/>
      <c r="C17" s="12"/>
      <c r="D17" s="12"/>
    </row>
    <row r="18" customFormat="false" ht="15" hidden="false" customHeight="false" outlineLevel="0" collapsed="false">
      <c r="A18" s="30" t="s">
        <v>314</v>
      </c>
      <c r="B18" s="12"/>
      <c r="C18" s="12"/>
      <c r="D18" s="12"/>
    </row>
    <row r="19" customFormat="false" ht="15" hidden="false" customHeight="false" outlineLevel="0" collapsed="false">
      <c r="A19" s="30"/>
      <c r="B19" s="12"/>
      <c r="C19" s="12"/>
      <c r="D19" s="12"/>
    </row>
    <row r="20" customFormat="false" ht="15" hidden="false" customHeight="false" outlineLevel="0" collapsed="false">
      <c r="A20" s="30"/>
      <c r="B20" s="12"/>
      <c r="C20" s="12"/>
      <c r="D20" s="12"/>
    </row>
    <row r="21" customFormat="false" ht="15" hidden="false" customHeight="false" outlineLevel="0" collapsed="false">
      <c r="A21" s="30"/>
      <c r="B21" s="12"/>
      <c r="C21" s="12"/>
      <c r="D21" s="12"/>
    </row>
    <row r="22" customFormat="false" ht="15" hidden="false" customHeight="false" outlineLevel="0" collapsed="false">
      <c r="A22" s="30"/>
      <c r="B22" s="12"/>
      <c r="C22" s="12"/>
      <c r="D22" s="12"/>
    </row>
    <row r="23" customFormat="false" ht="15" hidden="false" customHeight="false" outlineLevel="0" collapsed="false">
      <c r="A23" s="30" t="s">
        <v>315</v>
      </c>
      <c r="B23" s="12"/>
      <c r="C23" s="12"/>
      <c r="D23" s="12"/>
    </row>
    <row r="24" customFormat="false" ht="15" hidden="false" customHeight="false" outlineLevel="0" collapsed="false">
      <c r="A24" s="30"/>
      <c r="B24" s="12"/>
      <c r="C24" s="12"/>
      <c r="D24" s="12"/>
    </row>
    <row r="25" customFormat="false" ht="15" hidden="false" customHeight="false" outlineLevel="0" collapsed="false">
      <c r="A25" s="30"/>
      <c r="B25" s="12"/>
      <c r="C25" s="12"/>
      <c r="D25" s="12"/>
    </row>
    <row r="26" customFormat="false" ht="15" hidden="false" customHeight="false" outlineLevel="0" collapsed="false">
      <c r="A26" s="30"/>
      <c r="B26" s="12"/>
      <c r="C26" s="12"/>
      <c r="D26" s="12"/>
    </row>
    <row r="27" customFormat="false" ht="15" hidden="false" customHeight="false" outlineLevel="0" collapsed="false">
      <c r="A27" s="30"/>
      <c r="B27" s="12"/>
      <c r="C27" s="12"/>
      <c r="D27" s="12"/>
    </row>
    <row r="28" customFormat="false" ht="15" hidden="false" customHeight="false" outlineLevel="0" collapsed="false">
      <c r="A28" s="30" t="s">
        <v>316</v>
      </c>
      <c r="B28" s="12"/>
      <c r="C28" s="12"/>
      <c r="D28" s="12"/>
    </row>
    <row r="29" customFormat="false" ht="15" hidden="false" customHeight="false" outlineLevel="0" collapsed="false">
      <c r="A29" s="30"/>
      <c r="B29" s="12"/>
      <c r="C29" s="12"/>
      <c r="D29" s="12"/>
    </row>
    <row r="30" customFormat="false" ht="15" hidden="false" customHeight="false" outlineLevel="0" collapsed="false">
      <c r="A30" s="30"/>
      <c r="B30" s="12"/>
      <c r="C30" s="12"/>
      <c r="D30" s="12"/>
    </row>
    <row r="31" customFormat="false" ht="15" hidden="false" customHeight="false" outlineLevel="0" collapsed="false">
      <c r="A31" s="30"/>
      <c r="B31" s="12"/>
      <c r="C31" s="12"/>
      <c r="D31" s="12"/>
    </row>
    <row r="32" customFormat="false" ht="15" hidden="false" customHeight="false" outlineLevel="0" collapsed="false">
      <c r="A32" s="30"/>
      <c r="B32" s="12"/>
      <c r="C32" s="12"/>
      <c r="D32" s="12"/>
    </row>
    <row r="33" customFormat="false" ht="15" hidden="false" customHeight="false" outlineLevel="0" collapsed="false">
      <c r="A33" s="30" t="s">
        <v>317</v>
      </c>
      <c r="B33" s="12"/>
      <c r="C33" s="12"/>
      <c r="D33" s="12"/>
    </row>
    <row r="34" customFormat="false" ht="15" hidden="false" customHeight="false" outlineLevel="0" collapsed="false">
      <c r="A34" s="30"/>
      <c r="B34" s="12"/>
      <c r="C34" s="12"/>
      <c r="D34" s="12"/>
    </row>
    <row r="35" customFormat="false" ht="15" hidden="false" customHeight="false" outlineLevel="0" collapsed="false">
      <c r="A35" s="30"/>
      <c r="B35" s="12"/>
      <c r="C35" s="12"/>
      <c r="D35" s="12"/>
    </row>
    <row r="36" customFormat="false" ht="15" hidden="false" customHeight="false" outlineLevel="0" collapsed="false">
      <c r="A36" s="30"/>
      <c r="B36" s="12"/>
      <c r="C36" s="12"/>
      <c r="D36" s="12"/>
    </row>
    <row r="37" customFormat="false" ht="15" hidden="false" customHeight="false" outlineLevel="0" collapsed="false">
      <c r="A37" s="30"/>
      <c r="B37" s="12"/>
      <c r="C37" s="12"/>
      <c r="D37" s="12"/>
    </row>
    <row r="38" customFormat="false" ht="15" hidden="false" customHeight="false" outlineLevel="0" collapsed="false">
      <c r="A38" s="30" t="s">
        <v>318</v>
      </c>
      <c r="B38" s="12"/>
      <c r="C38" s="12"/>
      <c r="D38" s="12"/>
    </row>
    <row r="39" customFormat="false" ht="15" hidden="false" customHeight="false" outlineLevel="0" collapsed="false">
      <c r="A39" s="30"/>
      <c r="B39" s="12"/>
      <c r="C39" s="12"/>
      <c r="D39" s="12"/>
    </row>
    <row r="40" customFormat="false" ht="15" hidden="false" customHeight="false" outlineLevel="0" collapsed="false">
      <c r="A40" s="30"/>
      <c r="B40" s="12"/>
      <c r="C40" s="12"/>
      <c r="D40" s="12"/>
    </row>
    <row r="41" customFormat="false" ht="15" hidden="false" customHeight="false" outlineLevel="0" collapsed="false">
      <c r="A41" s="30"/>
      <c r="B41" s="12"/>
      <c r="C41" s="12"/>
      <c r="D41" s="12"/>
    </row>
    <row r="42" customFormat="false" ht="15" hidden="false" customHeight="false" outlineLevel="0" collapsed="false">
      <c r="A42" s="30"/>
      <c r="B42" s="12"/>
      <c r="C42" s="12"/>
      <c r="D42" s="12"/>
    </row>
    <row r="43" customFormat="false" ht="15" hidden="false" customHeight="false" outlineLevel="0" collapsed="false">
      <c r="A43" s="9"/>
      <c r="B43" s="9"/>
      <c r="C43" s="9"/>
      <c r="D43" s="9"/>
    </row>
    <row r="44" customFormat="false" ht="15" hidden="false" customHeight="false" outlineLevel="0" collapsed="false">
      <c r="A44" s="14" t="s">
        <v>319</v>
      </c>
      <c r="B44" s="15" t="n">
        <f aca="false">COUNTIF($C$8:$C$42,Списки!$T$5)</f>
        <v>0</v>
      </c>
      <c r="C44" s="9"/>
      <c r="D44" s="9"/>
    </row>
    <row r="45" customFormat="false" ht="15" hidden="false" customHeight="false" outlineLevel="0" collapsed="false">
      <c r="A45" s="14" t="s">
        <v>320</v>
      </c>
      <c r="B45" s="15" t="n">
        <f aca="false">COUNTIF($C$8:$C$42,Списки!$T$4)</f>
        <v>0</v>
      </c>
      <c r="C45" s="9"/>
      <c r="D45" s="9"/>
    </row>
    <row r="46" customFormat="false" ht="15" hidden="false" customHeight="false" outlineLevel="0" collapsed="false">
      <c r="A46" s="14" t="s">
        <v>321</v>
      </c>
      <c r="B46" s="15" t="n">
        <f aca="false">COUNTIF($C$8:$C$42,Списки!$T$3)</f>
        <v>0</v>
      </c>
      <c r="C46" s="9"/>
      <c r="D46" s="9"/>
    </row>
    <row r="47" customFormat="false" ht="15" hidden="false" customHeight="false" outlineLevel="0" collapsed="false">
      <c r="A47" s="9"/>
      <c r="B47" s="9"/>
      <c r="C47" s="9"/>
      <c r="D47" s="9"/>
    </row>
    <row r="48" customFormat="false" ht="135.8" hidden="false" customHeight="false" outlineLevel="0" collapsed="false">
      <c r="A48" s="3" t="s">
        <v>322</v>
      </c>
      <c r="B48" s="9"/>
      <c r="C48" s="9"/>
      <c r="D48" s="9"/>
    </row>
    <row r="49" customFormat="false" ht="113.4" hidden="false" customHeight="false" outlineLevel="0" collapsed="false">
      <c r="A49" s="3" t="s">
        <v>323</v>
      </c>
      <c r="B49" s="9"/>
      <c r="C49" s="9"/>
      <c r="D49" s="9"/>
    </row>
    <row r="50" customFormat="false" ht="57.45" hidden="false" customHeight="false" outlineLevel="0" collapsed="false">
      <c r="A50" s="3" t="s">
        <v>324</v>
      </c>
      <c r="B50" s="9"/>
      <c r="C50" s="9"/>
      <c r="D50" s="9"/>
    </row>
    <row r="51" customFormat="false" ht="15" hidden="false" customHeight="false" outlineLevel="0" collapsed="false">
      <c r="A51" s="9"/>
      <c r="B51" s="9"/>
      <c r="C51" s="9"/>
      <c r="D51" s="9"/>
    </row>
    <row r="52" customFormat="false" ht="180.55" hidden="false" customHeight="false" outlineLevel="0" collapsed="false">
      <c r="A52" s="3" t="s">
        <v>325</v>
      </c>
      <c r="B52" s="9"/>
      <c r="C52" s="9"/>
      <c r="D52" s="9"/>
    </row>
    <row r="53" customFormat="false" ht="15" hidden="false" customHeight="false" outlineLevel="0" collapsed="false">
      <c r="A53" s="9"/>
      <c r="B53" s="9"/>
      <c r="C53" s="9"/>
      <c r="D53" s="9"/>
    </row>
    <row r="54" customFormat="false" ht="77.6" hidden="false" customHeight="false" outlineLevel="0" collapsed="false">
      <c r="A54" s="5" t="s">
        <v>326</v>
      </c>
      <c r="B54" s="9"/>
      <c r="C54" s="9"/>
      <c r="D54" s="9"/>
    </row>
    <row r="55" customFormat="false" ht="79.85" hidden="false" customHeight="false" outlineLevel="0" collapsed="false">
      <c r="A55" s="3" t="s">
        <v>327</v>
      </c>
      <c r="B55" s="9"/>
      <c r="C55" s="9"/>
      <c r="D55" s="9"/>
    </row>
    <row r="56" customFormat="false" ht="35.05" hidden="false" customHeight="false" outlineLevel="0" collapsed="false">
      <c r="A56" s="3" t="s">
        <v>328</v>
      </c>
      <c r="B56" s="9"/>
      <c r="C56" s="9"/>
      <c r="D56" s="9"/>
    </row>
    <row r="57" customFormat="false" ht="79.85" hidden="false" customHeight="false" outlineLevel="0" collapsed="false">
      <c r="A57" s="3" t="s">
        <v>329</v>
      </c>
      <c r="B57" s="9"/>
      <c r="C57" s="9"/>
      <c r="D57" s="9"/>
    </row>
    <row r="58" customFormat="false" ht="79.85" hidden="false" customHeight="false" outlineLevel="0" collapsed="false">
      <c r="A58" s="3" t="s">
        <v>330</v>
      </c>
      <c r="B58" s="9"/>
      <c r="C58" s="9"/>
      <c r="D58" s="9"/>
    </row>
  </sheetData>
  <conditionalFormatting sqref="B8:C42">
    <cfRule type="expression" priority="2" aboveAverage="0" equalAverage="0" bottom="0" percent="0" rank="0" text="" dxfId="2">
      <formula>$C8="зелёный"</formula>
    </cfRule>
    <cfRule type="expression" priority="3" aboveAverage="0" equalAverage="0" bottom="0" percent="0" rank="0" text="" dxfId="1">
      <formula>$C8="жёлтый"</formula>
    </cfRule>
    <cfRule type="expression" priority="4" aboveAverage="0" equalAverage="0" bottom="0" percent="0" rank="0" text="" dxfId="0">
      <formula>$C8="красный"</formula>
    </cfRule>
  </conditionalFormatting>
  <dataValidations count="1">
    <dataValidation allowBlank="true" errorStyle="stop" operator="between" showDropDown="false" showErrorMessage="false" showInputMessage="false" sqref="C8:C42" type="list">
      <formula1>Списки!$T$3:$T$5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26"/>
    <col collapsed="false" customWidth="true" hidden="false" outlineLevel="0" max="4" min="4" style="0" width="34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7" min="7" style="0" width="40"/>
  </cols>
  <sheetData>
    <row r="1" customFormat="false" ht="17.35" hidden="false" customHeight="false" outlineLevel="0" collapsed="false">
      <c r="A1" s="8" t="s">
        <v>23</v>
      </c>
      <c r="B1" s="9"/>
      <c r="C1" s="9"/>
      <c r="D1" s="9"/>
      <c r="E1" s="9"/>
      <c r="F1" s="9"/>
      <c r="G1" s="9"/>
      <c r="H1" s="9"/>
    </row>
    <row r="2" customFormat="false" ht="102.2" hidden="false" customHeight="false" outlineLevel="0" collapsed="false">
      <c r="A2" s="3" t="s">
        <v>331</v>
      </c>
      <c r="B2" s="9"/>
      <c r="C2" s="9"/>
      <c r="D2" s="9"/>
      <c r="E2" s="9"/>
      <c r="F2" s="9"/>
      <c r="G2" s="9"/>
      <c r="H2" s="9"/>
    </row>
    <row r="3" customFormat="false" ht="35.05" hidden="false" customHeight="false" outlineLevel="0" collapsed="false">
      <c r="A3" s="3" t="s">
        <v>332</v>
      </c>
      <c r="B3" s="9"/>
      <c r="C3" s="9"/>
      <c r="D3" s="9"/>
      <c r="E3" s="9"/>
      <c r="F3" s="9"/>
      <c r="G3" s="9"/>
      <c r="H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</row>
    <row r="6" customFormat="false" ht="42" hidden="false" customHeight="true" outlineLevel="0" collapsed="false">
      <c r="A6" s="10" t="s">
        <v>333</v>
      </c>
      <c r="B6" s="10" t="s">
        <v>334</v>
      </c>
      <c r="C6" s="10" t="s">
        <v>335</v>
      </c>
      <c r="D6" s="10" t="s">
        <v>336</v>
      </c>
      <c r="E6" s="10" t="s">
        <v>121</v>
      </c>
      <c r="F6" s="10" t="s">
        <v>337</v>
      </c>
      <c r="G6" s="10" t="s">
        <v>338</v>
      </c>
      <c r="H6" s="9"/>
    </row>
    <row r="7" customFormat="false" ht="23.85" hidden="false" customHeight="false" outlineLevel="0" collapsed="false">
      <c r="A7" s="17" t="s">
        <v>339</v>
      </c>
      <c r="B7" s="17" t="s">
        <v>340</v>
      </c>
      <c r="C7" s="17" t="s">
        <v>341</v>
      </c>
      <c r="D7" s="23" t="str">
        <f aca="false">IF(OR($B7="",$C7=""),"",$B7&amp;" + "&amp;$C7)</f>
        <v>Эксплуатация + Контроль</v>
      </c>
      <c r="E7" s="17" t="s">
        <v>342</v>
      </c>
      <c r="F7" s="17" t="s">
        <v>343</v>
      </c>
      <c r="G7" s="17" t="s">
        <v>344</v>
      </c>
      <c r="H7" s="19" t="s">
        <v>68</v>
      </c>
    </row>
    <row r="8" customFormat="false" ht="15" hidden="false" customHeight="false" outlineLevel="0" collapsed="false">
      <c r="A8" s="12"/>
      <c r="B8" s="12"/>
      <c r="C8" s="12"/>
      <c r="D8" s="23" t="str">
        <f aca="false">IF(OR($B8="",$C8=""),"",$B8&amp;" + "&amp;$C8)</f>
        <v/>
      </c>
      <c r="E8" s="12"/>
      <c r="F8" s="12"/>
      <c r="G8" s="12"/>
      <c r="H8" s="9"/>
    </row>
    <row r="9" customFormat="false" ht="15" hidden="false" customHeight="false" outlineLevel="0" collapsed="false">
      <c r="A9" s="12"/>
      <c r="B9" s="12"/>
      <c r="C9" s="12"/>
      <c r="D9" s="23" t="str">
        <f aca="false">IF(OR($B9="",$C9=""),"",$B9&amp;" + "&amp;$C9)</f>
        <v/>
      </c>
      <c r="E9" s="12"/>
      <c r="F9" s="12"/>
      <c r="G9" s="12"/>
      <c r="H9" s="9"/>
    </row>
    <row r="10" customFormat="false" ht="15" hidden="false" customHeight="false" outlineLevel="0" collapsed="false">
      <c r="A10" s="12"/>
      <c r="B10" s="12"/>
      <c r="C10" s="12"/>
      <c r="D10" s="23" t="str">
        <f aca="false">IF(OR($B10="",$C10=""),"",$B10&amp;" + "&amp;$C10)</f>
        <v/>
      </c>
      <c r="E10" s="12"/>
      <c r="F10" s="12"/>
      <c r="G10" s="12"/>
      <c r="H10" s="9"/>
    </row>
    <row r="11" customFormat="false" ht="15" hidden="false" customHeight="false" outlineLevel="0" collapsed="false">
      <c r="A11" s="12"/>
      <c r="B11" s="12"/>
      <c r="C11" s="12"/>
      <c r="D11" s="23" t="str">
        <f aca="false">IF(OR($B11="",$C11=""),"",$B11&amp;" + "&amp;$C11)</f>
        <v/>
      </c>
      <c r="E11" s="12"/>
      <c r="F11" s="12"/>
      <c r="G11" s="12"/>
      <c r="H11" s="9"/>
    </row>
    <row r="12" customFormat="false" ht="15" hidden="false" customHeight="false" outlineLevel="0" collapsed="false">
      <c r="A12" s="12"/>
      <c r="B12" s="12"/>
      <c r="C12" s="12"/>
      <c r="D12" s="23" t="str">
        <f aca="false">IF(OR($B12="",$C12=""),"",$B12&amp;" + "&amp;$C12)</f>
        <v/>
      </c>
      <c r="E12" s="12"/>
      <c r="F12" s="12"/>
      <c r="G12" s="12"/>
      <c r="H12" s="9"/>
    </row>
    <row r="13" customFormat="false" ht="15" hidden="false" customHeight="false" outlineLevel="0" collapsed="false">
      <c r="A13" s="12"/>
      <c r="B13" s="12"/>
      <c r="C13" s="12"/>
      <c r="D13" s="23" t="str">
        <f aca="false">IF(OR($B13="",$C13=""),"",$B13&amp;" + "&amp;$C13)</f>
        <v/>
      </c>
      <c r="E13" s="12"/>
      <c r="F13" s="12"/>
      <c r="G13" s="12"/>
      <c r="H13" s="9"/>
    </row>
    <row r="14" customFormat="false" ht="15" hidden="false" customHeight="false" outlineLevel="0" collapsed="false">
      <c r="A14" s="12"/>
      <c r="B14" s="12"/>
      <c r="C14" s="12"/>
      <c r="D14" s="23" t="str">
        <f aca="false">IF(OR($B14="",$C14=""),"",$B14&amp;" + "&amp;$C14)</f>
        <v/>
      </c>
      <c r="E14" s="12"/>
      <c r="F14" s="12"/>
      <c r="G14" s="12"/>
      <c r="H14" s="9"/>
    </row>
    <row r="15" customFormat="false" ht="15" hidden="false" customHeight="false" outlineLevel="0" collapsed="false">
      <c r="A15" s="12"/>
      <c r="B15" s="12"/>
      <c r="C15" s="12"/>
      <c r="D15" s="23" t="str">
        <f aca="false">IF(OR($B15="",$C15=""),"",$B15&amp;" + "&amp;$C15)</f>
        <v/>
      </c>
      <c r="E15" s="12"/>
      <c r="F15" s="12"/>
      <c r="G15" s="12"/>
      <c r="H15" s="9"/>
    </row>
    <row r="16" customFormat="false" ht="15" hidden="false" customHeight="false" outlineLevel="0" collapsed="false">
      <c r="A16" s="12"/>
      <c r="B16" s="12"/>
      <c r="C16" s="12"/>
      <c r="D16" s="23" t="str">
        <f aca="false">IF(OR($B16="",$C16=""),"",$B16&amp;" + "&amp;$C16)</f>
        <v/>
      </c>
      <c r="E16" s="12"/>
      <c r="F16" s="12"/>
      <c r="G16" s="12"/>
      <c r="H16" s="9"/>
    </row>
    <row r="17" customFormat="false" ht="15" hidden="false" customHeight="false" outlineLevel="0" collapsed="false">
      <c r="A17" s="12"/>
      <c r="B17" s="12"/>
      <c r="C17" s="12"/>
      <c r="D17" s="23" t="str">
        <f aca="false">IF(OR($B17="",$C17=""),"",$B17&amp;" + "&amp;$C17)</f>
        <v/>
      </c>
      <c r="E17" s="12"/>
      <c r="F17" s="12"/>
      <c r="G17" s="12"/>
      <c r="H17" s="9"/>
    </row>
    <row r="18" customFormat="false" ht="15" hidden="false" customHeight="false" outlineLevel="0" collapsed="false">
      <c r="A18" s="12"/>
      <c r="B18" s="12"/>
      <c r="C18" s="12"/>
      <c r="D18" s="23" t="str">
        <f aca="false">IF(OR($B18="",$C18=""),"",$B18&amp;" + "&amp;$C18)</f>
        <v/>
      </c>
      <c r="E18" s="12"/>
      <c r="F18" s="12"/>
      <c r="G18" s="12"/>
      <c r="H18" s="9"/>
    </row>
    <row r="19" customFormat="false" ht="15" hidden="false" customHeight="false" outlineLevel="0" collapsed="false">
      <c r="A19" s="12"/>
      <c r="B19" s="12"/>
      <c r="C19" s="12"/>
      <c r="D19" s="23" t="str">
        <f aca="false">IF(OR($B19="",$C19=""),"",$B19&amp;" + "&amp;$C19)</f>
        <v/>
      </c>
      <c r="E19" s="12"/>
      <c r="F19" s="12"/>
      <c r="G19" s="12"/>
      <c r="H19" s="9"/>
    </row>
    <row r="20" customFormat="false" ht="15" hidden="false" customHeight="false" outlineLevel="0" collapsed="false">
      <c r="A20" s="12"/>
      <c r="B20" s="12"/>
      <c r="C20" s="12"/>
      <c r="D20" s="23" t="str">
        <f aca="false">IF(OR($B20="",$C20=""),"",$B20&amp;" + "&amp;$C20)</f>
        <v/>
      </c>
      <c r="E20" s="12"/>
      <c r="F20" s="12"/>
      <c r="G20" s="12"/>
      <c r="H20" s="9"/>
    </row>
    <row r="21" customFormat="false" ht="15" hidden="false" customHeight="false" outlineLevel="0" collapsed="false">
      <c r="A21" s="12"/>
      <c r="B21" s="12"/>
      <c r="C21" s="12"/>
      <c r="D21" s="23" t="str">
        <f aca="false">IF(OR($B21="",$C21=""),"",$B21&amp;" + "&amp;$C21)</f>
        <v/>
      </c>
      <c r="E21" s="12"/>
      <c r="F21" s="12"/>
      <c r="G21" s="12"/>
      <c r="H21" s="9"/>
    </row>
    <row r="22" customFormat="false" ht="15" hidden="false" customHeight="false" outlineLevel="0" collapsed="false">
      <c r="A22" s="12"/>
      <c r="B22" s="12"/>
      <c r="C22" s="12"/>
      <c r="D22" s="23" t="str">
        <f aca="false">IF(OR($B22="",$C22=""),"",$B22&amp;" + "&amp;$C22)</f>
        <v/>
      </c>
      <c r="E22" s="12"/>
      <c r="F22" s="12"/>
      <c r="G22" s="12"/>
      <c r="H22" s="9"/>
    </row>
    <row r="23" customFormat="false" ht="15" hidden="false" customHeight="false" outlineLevel="0" collapsed="false">
      <c r="A23" s="12"/>
      <c r="B23" s="12"/>
      <c r="C23" s="12"/>
      <c r="D23" s="23" t="str">
        <f aca="false">IF(OR($B23="",$C23=""),"",$B23&amp;" + "&amp;$C23)</f>
        <v/>
      </c>
      <c r="E23" s="12"/>
      <c r="F23" s="12"/>
      <c r="G23" s="12"/>
      <c r="H23" s="9"/>
    </row>
    <row r="24" customFormat="false" ht="15" hidden="false" customHeight="false" outlineLevel="0" collapsed="false">
      <c r="A24" s="12"/>
      <c r="B24" s="12"/>
      <c r="C24" s="12"/>
      <c r="D24" s="23" t="str">
        <f aca="false">IF(OR($B24="",$C24=""),"",$B24&amp;" + "&amp;$C24)</f>
        <v/>
      </c>
      <c r="E24" s="12"/>
      <c r="F24" s="12"/>
      <c r="G24" s="12"/>
      <c r="H24" s="9"/>
    </row>
    <row r="25" customFormat="false" ht="15" hidden="false" customHeight="false" outlineLevel="0" collapsed="false">
      <c r="A25" s="12"/>
      <c r="B25" s="12"/>
      <c r="C25" s="12"/>
      <c r="D25" s="23" t="str">
        <f aca="false">IF(OR($B25="",$C25=""),"",$B25&amp;" + "&amp;$C25)</f>
        <v/>
      </c>
      <c r="E25" s="12"/>
      <c r="F25" s="12"/>
      <c r="G25" s="12"/>
      <c r="H25" s="9"/>
    </row>
    <row r="26" customFormat="false" ht="15" hidden="false" customHeight="false" outlineLevel="0" collapsed="false">
      <c r="A26" s="12"/>
      <c r="B26" s="12"/>
      <c r="C26" s="12"/>
      <c r="D26" s="23" t="str">
        <f aca="false">IF(OR($B26="",$C26=""),"",$B26&amp;" + "&amp;$C26)</f>
        <v/>
      </c>
      <c r="E26" s="12"/>
      <c r="F26" s="12"/>
      <c r="G26" s="12"/>
      <c r="H26" s="9"/>
    </row>
    <row r="27" customFormat="false" ht="15" hidden="false" customHeight="false" outlineLevel="0" collapsed="false">
      <c r="A27" s="12"/>
      <c r="B27" s="12"/>
      <c r="C27" s="12"/>
      <c r="D27" s="23" t="str">
        <f aca="false">IF(OR($B27="",$C27=""),"",$B27&amp;" + "&amp;$C27)</f>
        <v/>
      </c>
      <c r="E27" s="12"/>
      <c r="F27" s="12"/>
      <c r="G27" s="12"/>
      <c r="H27" s="9"/>
    </row>
    <row r="28" customFormat="false" ht="15" hidden="false" customHeight="false" outlineLevel="0" collapsed="false">
      <c r="A28" s="12"/>
      <c r="B28" s="12"/>
      <c r="C28" s="12"/>
      <c r="D28" s="23" t="str">
        <f aca="false">IF(OR($B28="",$C28=""),"",$B28&amp;" + "&amp;$C28)</f>
        <v/>
      </c>
      <c r="E28" s="12"/>
      <c r="F28" s="12"/>
      <c r="G28" s="12"/>
      <c r="H28" s="9"/>
    </row>
    <row r="29" customFormat="false" ht="15" hidden="false" customHeight="false" outlineLevel="0" collapsed="false">
      <c r="A29" s="12"/>
      <c r="B29" s="12"/>
      <c r="C29" s="12"/>
      <c r="D29" s="23" t="str">
        <f aca="false">IF(OR($B29="",$C29=""),"",$B29&amp;" + "&amp;$C29)</f>
        <v/>
      </c>
      <c r="E29" s="12"/>
      <c r="F29" s="12"/>
      <c r="G29" s="12"/>
      <c r="H29" s="9"/>
    </row>
    <row r="30" customFormat="false" ht="15" hidden="false" customHeight="false" outlineLevel="0" collapsed="false">
      <c r="A30" s="12"/>
      <c r="B30" s="12"/>
      <c r="C30" s="12"/>
      <c r="D30" s="23" t="str">
        <f aca="false">IF(OR($B30="",$C30=""),"",$B30&amp;" + "&amp;$C30)</f>
        <v/>
      </c>
      <c r="E30" s="12"/>
      <c r="F30" s="12"/>
      <c r="G30" s="12"/>
      <c r="H30" s="9"/>
    </row>
    <row r="31" customFormat="false" ht="15" hidden="false" customHeight="false" outlineLevel="0" collapsed="false">
      <c r="A31" s="12"/>
      <c r="B31" s="12"/>
      <c r="C31" s="12"/>
      <c r="D31" s="23" t="str">
        <f aca="false">IF(OR($B31="",$C31=""),"",$B31&amp;" + "&amp;$C31)</f>
        <v/>
      </c>
      <c r="E31" s="12"/>
      <c r="F31" s="12"/>
      <c r="G31" s="12"/>
      <c r="H31" s="9"/>
    </row>
    <row r="32" customFormat="false" ht="15" hidden="false" customHeight="false" outlineLevel="0" collapsed="false">
      <c r="A32" s="12"/>
      <c r="B32" s="12"/>
      <c r="C32" s="12"/>
      <c r="D32" s="23" t="str">
        <f aca="false">IF(OR($B32="",$C32=""),"",$B32&amp;" + "&amp;$C32)</f>
        <v/>
      </c>
      <c r="E32" s="12"/>
      <c r="F32" s="12"/>
      <c r="G32" s="12"/>
      <c r="H32" s="9"/>
    </row>
    <row r="33" customFormat="false" ht="15" hidden="false" customHeight="false" outlineLevel="0" collapsed="false">
      <c r="A33" s="12"/>
      <c r="B33" s="12"/>
      <c r="C33" s="12"/>
      <c r="D33" s="23" t="str">
        <f aca="false">IF(OR($B33="",$C33=""),"",$B33&amp;" + "&amp;$C33)</f>
        <v/>
      </c>
      <c r="E33" s="12"/>
      <c r="F33" s="12"/>
      <c r="G33" s="12"/>
      <c r="H33" s="9"/>
    </row>
    <row r="34" customFormat="false" ht="15" hidden="false" customHeight="false" outlineLevel="0" collapsed="false">
      <c r="A34" s="12"/>
      <c r="B34" s="12"/>
      <c r="C34" s="12"/>
      <c r="D34" s="23" t="str">
        <f aca="false">IF(OR($B34="",$C34=""),"",$B34&amp;" + "&amp;$C34)</f>
        <v/>
      </c>
      <c r="E34" s="12"/>
      <c r="F34" s="12"/>
      <c r="G34" s="12"/>
      <c r="H34" s="9"/>
    </row>
    <row r="35" customFormat="false" ht="15" hidden="false" customHeight="false" outlineLevel="0" collapsed="false">
      <c r="A35" s="12"/>
      <c r="B35" s="12"/>
      <c r="C35" s="12"/>
      <c r="D35" s="23" t="str">
        <f aca="false">IF(OR($B35="",$C35=""),"",$B35&amp;" + "&amp;$C35)</f>
        <v/>
      </c>
      <c r="E35" s="12"/>
      <c r="F35" s="12"/>
      <c r="G35" s="12"/>
      <c r="H35" s="9"/>
    </row>
    <row r="36" customFormat="false" ht="15" hidden="false" customHeight="false" outlineLevel="0" collapsed="false">
      <c r="A36" s="12"/>
      <c r="B36" s="12"/>
      <c r="C36" s="12"/>
      <c r="D36" s="23" t="str">
        <f aca="false">IF(OR($B36="",$C36=""),"",$B36&amp;" + "&amp;$C36)</f>
        <v/>
      </c>
      <c r="E36" s="12"/>
      <c r="F36" s="12"/>
      <c r="G36" s="12"/>
      <c r="H36" s="9"/>
    </row>
    <row r="37" customFormat="false" ht="15" hidden="false" customHeight="false" outlineLevel="0" collapsed="false">
      <c r="A37" s="12"/>
      <c r="B37" s="12"/>
      <c r="C37" s="12"/>
      <c r="D37" s="23" t="str">
        <f aca="false">IF(OR($B37="",$C37=""),"",$B37&amp;" + "&amp;$C37)</f>
        <v/>
      </c>
      <c r="E37" s="12"/>
      <c r="F37" s="12"/>
      <c r="G37" s="12"/>
      <c r="H37" s="9"/>
    </row>
    <row r="38" customFormat="false" ht="15" hidden="false" customHeight="false" outlineLevel="0" collapsed="false">
      <c r="A38" s="12"/>
      <c r="B38" s="12"/>
      <c r="C38" s="12"/>
      <c r="D38" s="23" t="str">
        <f aca="false">IF(OR($B38="",$C38=""),"",$B38&amp;" + "&amp;$C38)</f>
        <v/>
      </c>
      <c r="E38" s="12"/>
      <c r="F38" s="12"/>
      <c r="G38" s="12"/>
      <c r="H38" s="9"/>
    </row>
    <row r="39" customFormat="false" ht="15" hidden="false" customHeight="false" outlineLevel="0" collapsed="false">
      <c r="A39" s="12"/>
      <c r="B39" s="12"/>
      <c r="C39" s="12"/>
      <c r="D39" s="23" t="str">
        <f aca="false">IF(OR($B39="",$C39=""),"",$B39&amp;" + "&amp;$C39)</f>
        <v/>
      </c>
      <c r="E39" s="12"/>
      <c r="F39" s="12"/>
      <c r="G39" s="12"/>
      <c r="H39" s="9"/>
    </row>
    <row r="40" customFormat="false" ht="15" hidden="false" customHeight="false" outlineLevel="0" collapsed="false">
      <c r="A40" s="12"/>
      <c r="B40" s="12"/>
      <c r="C40" s="12"/>
      <c r="D40" s="23" t="str">
        <f aca="false">IF(OR($B40="",$C40=""),"",$B40&amp;" + "&amp;$C40)</f>
        <v/>
      </c>
      <c r="E40" s="12"/>
      <c r="F40" s="12"/>
      <c r="G40" s="12"/>
      <c r="H40" s="9"/>
    </row>
    <row r="41" customFormat="false" ht="15" hidden="false" customHeight="false" outlineLevel="0" collapsed="false">
      <c r="A41" s="12"/>
      <c r="B41" s="12"/>
      <c r="C41" s="12"/>
      <c r="D41" s="23" t="str">
        <f aca="false">IF(OR($B41="",$C41=""),"",$B41&amp;" + "&amp;$C41)</f>
        <v/>
      </c>
      <c r="E41" s="12"/>
      <c r="F41" s="12"/>
      <c r="G41" s="12"/>
      <c r="H41" s="9"/>
    </row>
    <row r="42" customFormat="false" ht="15" hidden="false" customHeight="false" outlineLevel="0" collapsed="false">
      <c r="A42" s="12"/>
      <c r="B42" s="12"/>
      <c r="C42" s="12"/>
      <c r="D42" s="23" t="str">
        <f aca="false">IF(OR($B42="",$C42=""),"",$B42&amp;" + "&amp;$C42)</f>
        <v/>
      </c>
      <c r="E42" s="12"/>
      <c r="F42" s="12"/>
      <c r="G42" s="12"/>
      <c r="H42" s="9"/>
    </row>
    <row r="43" customFormat="false" ht="15" hidden="false" customHeight="false" outlineLevel="0" collapsed="false">
      <c r="A43" s="12"/>
      <c r="B43" s="12"/>
      <c r="C43" s="12"/>
      <c r="D43" s="23" t="str">
        <f aca="false">IF(OR($B43="",$C43=""),"",$B43&amp;" + "&amp;$C43)</f>
        <v/>
      </c>
      <c r="E43" s="12"/>
      <c r="F43" s="12"/>
      <c r="G43" s="12"/>
      <c r="H43" s="9"/>
    </row>
    <row r="44" customFormat="false" ht="15" hidden="false" customHeight="false" outlineLevel="0" collapsed="false">
      <c r="A44" s="12"/>
      <c r="B44" s="12"/>
      <c r="C44" s="12"/>
      <c r="D44" s="23" t="str">
        <f aca="false">IF(OR($B44="",$C44=""),"",$B44&amp;" + "&amp;$C44)</f>
        <v/>
      </c>
      <c r="E44" s="12"/>
      <c r="F44" s="12"/>
      <c r="G44" s="12"/>
      <c r="H44" s="9"/>
    </row>
    <row r="45" customFormat="false" ht="15" hidden="false" customHeight="false" outlineLevel="0" collapsed="false">
      <c r="A45" s="12"/>
      <c r="B45" s="12"/>
      <c r="C45" s="12"/>
      <c r="D45" s="23" t="str">
        <f aca="false">IF(OR($B45="",$C45=""),"",$B45&amp;" + "&amp;$C45)</f>
        <v/>
      </c>
      <c r="E45" s="12"/>
      <c r="F45" s="12"/>
      <c r="G45" s="12"/>
      <c r="H45" s="9"/>
    </row>
    <row r="46" customFormat="false" ht="15" hidden="false" customHeight="false" outlineLevel="0" collapsed="false">
      <c r="A46" s="12"/>
      <c r="B46" s="12"/>
      <c r="C46" s="12"/>
      <c r="D46" s="23" t="str">
        <f aca="false">IF(OR($B46="",$C46=""),"",$B46&amp;" + "&amp;$C46)</f>
        <v/>
      </c>
      <c r="E46" s="12"/>
      <c r="F46" s="12"/>
      <c r="G46" s="12"/>
      <c r="H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</row>
    <row r="49" customFormat="false" ht="57.45" hidden="false" customHeight="false" outlineLevel="0" collapsed="false">
      <c r="A49" s="3" t="s">
        <v>345</v>
      </c>
      <c r="B49" s="9"/>
      <c r="C49" s="9"/>
      <c r="D49" s="9"/>
      <c r="E49" s="9"/>
      <c r="F49" s="9"/>
      <c r="G49" s="9"/>
      <c r="H49" s="9"/>
    </row>
    <row r="50" customFormat="false" ht="35.05" hidden="false" customHeight="false" outlineLevel="0" collapsed="false">
      <c r="A50" s="3" t="s">
        <v>346</v>
      </c>
      <c r="B50" s="9"/>
      <c r="C50" s="9"/>
      <c r="D50" s="9"/>
      <c r="E50" s="9"/>
      <c r="F50" s="9"/>
      <c r="G50" s="9"/>
      <c r="H50" s="9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</row>
    <row r="52" customFormat="false" ht="15" hidden="false" customHeight="false" outlineLevel="0" collapsed="false">
      <c r="A52" s="5" t="s">
        <v>347</v>
      </c>
      <c r="B52" s="9"/>
      <c r="C52" s="9"/>
      <c r="D52" s="9"/>
      <c r="E52" s="9"/>
      <c r="F52" s="9"/>
      <c r="G52" s="9"/>
      <c r="H52" s="9"/>
    </row>
    <row r="53" customFormat="false" ht="42" hidden="false" customHeight="true" outlineLevel="0" collapsed="false">
      <c r="A53" s="10" t="s">
        <v>348</v>
      </c>
      <c r="B53" s="10" t="s">
        <v>349</v>
      </c>
      <c r="C53" s="10" t="s">
        <v>350</v>
      </c>
      <c r="D53" s="9"/>
      <c r="E53" s="9"/>
      <c r="F53" s="9"/>
      <c r="G53" s="9"/>
      <c r="H53" s="9"/>
    </row>
    <row r="54" customFormat="false" ht="35.05" hidden="false" customHeight="false" outlineLevel="0" collapsed="false">
      <c r="A54" s="20" t="s">
        <v>351</v>
      </c>
      <c r="B54" s="20" t="s">
        <v>352</v>
      </c>
      <c r="C54" s="20" t="s">
        <v>353</v>
      </c>
      <c r="D54" s="9"/>
      <c r="E54" s="9"/>
      <c r="F54" s="9"/>
      <c r="G54" s="9"/>
      <c r="H54" s="9"/>
    </row>
    <row r="55" customFormat="false" ht="35.05" hidden="false" customHeight="false" outlineLevel="0" collapsed="false">
      <c r="A55" s="20" t="s">
        <v>354</v>
      </c>
      <c r="B55" s="20" t="s">
        <v>355</v>
      </c>
      <c r="C55" s="20" t="s">
        <v>356</v>
      </c>
      <c r="D55" s="9"/>
      <c r="E55" s="9"/>
      <c r="F55" s="9"/>
      <c r="G55" s="9"/>
      <c r="H55" s="9"/>
    </row>
    <row r="56" customFormat="false" ht="23.85" hidden="false" customHeight="false" outlineLevel="0" collapsed="false">
      <c r="A56" s="20" t="s">
        <v>357</v>
      </c>
      <c r="B56" s="20" t="s">
        <v>358</v>
      </c>
      <c r="C56" s="20" t="s">
        <v>359</v>
      </c>
      <c r="D56" s="9"/>
      <c r="E56" s="9"/>
      <c r="F56" s="9"/>
      <c r="G56" s="9"/>
      <c r="H56" s="9"/>
    </row>
    <row r="57" customFormat="false" ht="23.85" hidden="false" customHeight="false" outlineLevel="0" collapsed="false">
      <c r="A57" s="20" t="s">
        <v>360</v>
      </c>
      <c r="B57" s="20" t="s">
        <v>361</v>
      </c>
      <c r="C57" s="20" t="s">
        <v>362</v>
      </c>
      <c r="D57" s="9"/>
      <c r="E57" s="9"/>
      <c r="F57" s="9"/>
      <c r="G57" s="9"/>
      <c r="H57" s="9"/>
    </row>
    <row r="58" customFormat="false" ht="15" hidden="false" customHeight="false" outlineLevel="0" collapsed="false">
      <c r="A58" s="9"/>
      <c r="B58" s="9"/>
      <c r="C58" s="9"/>
      <c r="D58" s="9"/>
      <c r="E58" s="9"/>
      <c r="F58" s="9"/>
      <c r="G58" s="9"/>
      <c r="H58" s="9"/>
    </row>
    <row r="59" customFormat="false" ht="15" hidden="false" customHeight="false" outlineLevel="0" collapsed="false">
      <c r="A59" s="9"/>
      <c r="B59" s="9"/>
      <c r="C59" s="9"/>
      <c r="D59" s="9"/>
      <c r="E59" s="9"/>
      <c r="F59" s="9"/>
      <c r="G59" s="9"/>
      <c r="H59" s="9"/>
    </row>
    <row r="60" customFormat="false" ht="64.9" hidden="false" customHeight="false" outlineLevel="0" collapsed="false">
      <c r="A60" s="5" t="s">
        <v>363</v>
      </c>
      <c r="B60" s="9"/>
      <c r="C60" s="9"/>
      <c r="D60" s="9"/>
      <c r="E60" s="9"/>
      <c r="F60" s="9"/>
      <c r="G60" s="9"/>
      <c r="H60" s="9"/>
    </row>
    <row r="61" customFormat="false" ht="35.05" hidden="false" customHeight="false" outlineLevel="0" collapsed="false">
      <c r="A61" s="20" t="s">
        <v>364</v>
      </c>
      <c r="B61" s="26"/>
      <c r="C61" s="9"/>
      <c r="D61" s="9"/>
      <c r="E61" s="9"/>
      <c r="F61" s="9"/>
      <c r="G61" s="9"/>
      <c r="H61" s="9"/>
    </row>
    <row r="62" customFormat="false" ht="23.85" hidden="false" customHeight="false" outlineLevel="0" collapsed="false">
      <c r="A62" s="20" t="s">
        <v>365</v>
      </c>
      <c r="B62" s="26"/>
      <c r="C62" s="9"/>
      <c r="D62" s="9"/>
      <c r="E62" s="9"/>
      <c r="F62" s="9"/>
      <c r="G62" s="9"/>
      <c r="H62" s="9"/>
    </row>
    <row r="63" customFormat="false" ht="35.05" hidden="false" customHeight="false" outlineLevel="0" collapsed="false">
      <c r="A63" s="20" t="s">
        <v>366</v>
      </c>
      <c r="B63" s="26"/>
      <c r="C63" s="9"/>
      <c r="D63" s="9"/>
      <c r="E63" s="9"/>
      <c r="F63" s="9"/>
      <c r="G63" s="9"/>
      <c r="H63" s="9"/>
    </row>
    <row r="64" customFormat="false" ht="15" hidden="false" customHeight="false" outlineLevel="0" collapsed="false">
      <c r="A64" s="9"/>
      <c r="B64" s="9"/>
      <c r="C64" s="9"/>
      <c r="D64" s="9"/>
      <c r="E64" s="9"/>
      <c r="F64" s="9"/>
      <c r="G64" s="9"/>
      <c r="H64" s="9"/>
    </row>
    <row r="65" customFormat="false" ht="68.65" hidden="false" customHeight="false" outlineLevel="0" collapsed="false">
      <c r="A65" s="3" t="s">
        <v>367</v>
      </c>
      <c r="B65" s="9"/>
      <c r="C65" s="9"/>
      <c r="D65" s="9"/>
      <c r="E65" s="9"/>
      <c r="F65" s="9"/>
      <c r="G65" s="9"/>
      <c r="H65" s="9"/>
    </row>
  </sheetData>
  <dataValidations count="5">
    <dataValidation allowBlank="true" errorStyle="stop" operator="between" showDropDown="false" showErrorMessage="false" showInputMessage="false" sqref="B7:B46" type="list">
      <formula1>Списки!$U$3:$U$4</formula1>
      <formula2>0</formula2>
    </dataValidation>
    <dataValidation allowBlank="true" errorStyle="stop" operator="between" showDropDown="false" showErrorMessage="false" showInputMessage="false" sqref="C7:C46" type="list">
      <formula1>Списки!$V$3:$V$4</formula1>
      <formula2>0</formula2>
    </dataValidation>
    <dataValidation allowBlank="true" errorStyle="stop" operator="between" showDropDown="false" showErrorMessage="false" showInputMessage="false" sqref="B61" type="list">
      <formula1>Списки!$X$3:$X$4</formula1>
      <formula2>0</formula2>
    </dataValidation>
    <dataValidation allowBlank="true" errorStyle="stop" operator="between" showDropDown="false" showErrorMessage="false" showInputMessage="false" sqref="B62" type="list">
      <formula1>Списки!$X$3:$X$4</formula1>
      <formula2>0</formula2>
    </dataValidation>
    <dataValidation allowBlank="true" errorStyle="stop" operator="between" showDropDown="false" showErrorMessage="false" showInputMessage="false" sqref="B63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52"/>
    <col collapsed="false" customWidth="true" hidden="false" outlineLevel="0" max="3" min="3" style="0" width="26"/>
    <col collapsed="false" customWidth="true" hidden="false" outlineLevel="0" max="4" min="4" style="0" width="44"/>
    <col collapsed="false" customWidth="true" hidden="false" outlineLevel="0" max="6" min="5" style="0" width="16"/>
    <col collapsed="false" customWidth="true" hidden="false" outlineLevel="0" max="7" min="7" style="0" width="18"/>
  </cols>
  <sheetData>
    <row r="1" customFormat="false" ht="17.35" hidden="false" customHeight="false" outlineLevel="0" collapsed="false">
      <c r="A1" s="8" t="s">
        <v>24</v>
      </c>
      <c r="B1" s="9"/>
      <c r="C1" s="9"/>
      <c r="D1" s="9"/>
      <c r="E1" s="9"/>
      <c r="F1" s="9"/>
      <c r="G1" s="9"/>
    </row>
    <row r="2" customFormat="false" ht="35.05" hidden="false" customHeight="false" outlineLevel="0" collapsed="false">
      <c r="A2" s="3" t="s">
        <v>368</v>
      </c>
      <c r="B2" s="9"/>
      <c r="C2" s="9"/>
      <c r="D2" s="9"/>
      <c r="E2" s="9"/>
      <c r="F2" s="9"/>
      <c r="G2" s="9"/>
    </row>
    <row r="3" customFormat="false" ht="35.05" hidden="false" customHeight="false" outlineLevel="0" collapsed="false">
      <c r="A3" s="3" t="s">
        <v>369</v>
      </c>
      <c r="B3" s="9"/>
      <c r="C3" s="9"/>
      <c r="D3" s="9"/>
      <c r="E3" s="9"/>
      <c r="F3" s="9"/>
      <c r="G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</row>
    <row r="6" customFormat="false" ht="42" hidden="false" customHeight="true" outlineLevel="0" collapsed="false">
      <c r="A6" s="10" t="s">
        <v>370</v>
      </c>
      <c r="B6" s="10" t="s">
        <v>371</v>
      </c>
      <c r="C6" s="10" t="s">
        <v>121</v>
      </c>
      <c r="D6" s="10" t="s">
        <v>372</v>
      </c>
      <c r="E6" s="10" t="s">
        <v>373</v>
      </c>
      <c r="F6" s="10" t="s">
        <v>374</v>
      </c>
      <c r="G6" s="10" t="s">
        <v>58</v>
      </c>
    </row>
    <row r="7" customFormat="false" ht="23.85" hidden="false" customHeight="false" outlineLevel="0" collapsed="false">
      <c r="A7" s="20" t="s">
        <v>375</v>
      </c>
      <c r="B7" s="20" t="s">
        <v>376</v>
      </c>
      <c r="C7" s="20" t="s">
        <v>377</v>
      </c>
      <c r="D7" s="20" t="s">
        <v>378</v>
      </c>
      <c r="E7" s="31"/>
      <c r="F7" s="31"/>
      <c r="G7" s="26"/>
    </row>
    <row r="8" customFormat="false" ht="23.85" hidden="false" customHeight="false" outlineLevel="0" collapsed="false">
      <c r="A8" s="20" t="s">
        <v>379</v>
      </c>
      <c r="B8" s="20" t="s">
        <v>380</v>
      </c>
      <c r="C8" s="20" t="s">
        <v>381</v>
      </c>
      <c r="D8" s="20" t="s">
        <v>382</v>
      </c>
      <c r="E8" s="31"/>
      <c r="F8" s="31"/>
      <c r="G8" s="26"/>
    </row>
    <row r="9" customFormat="false" ht="35.05" hidden="false" customHeight="false" outlineLevel="0" collapsed="false">
      <c r="A9" s="20" t="s">
        <v>383</v>
      </c>
      <c r="B9" s="20" t="s">
        <v>384</v>
      </c>
      <c r="C9" s="20" t="s">
        <v>385</v>
      </c>
      <c r="D9" s="20" t="s">
        <v>386</v>
      </c>
      <c r="E9" s="31"/>
      <c r="F9" s="31"/>
      <c r="G9" s="26"/>
    </row>
    <row r="10" customFormat="false" ht="15" hidden="false" customHeight="false" outlineLevel="0" collapsed="false">
      <c r="A10" s="12"/>
      <c r="B10" s="12"/>
      <c r="C10" s="12"/>
      <c r="D10" s="12"/>
      <c r="E10" s="32"/>
      <c r="F10" s="32"/>
      <c r="G10" s="12"/>
    </row>
    <row r="11" customFormat="false" ht="15" hidden="false" customHeight="false" outlineLevel="0" collapsed="false">
      <c r="A11" s="12"/>
      <c r="B11" s="12"/>
      <c r="C11" s="12"/>
      <c r="D11" s="12"/>
      <c r="E11" s="32"/>
      <c r="F11" s="32"/>
      <c r="G11" s="12"/>
    </row>
    <row r="12" customFormat="false" ht="15" hidden="false" customHeight="false" outlineLevel="0" collapsed="false">
      <c r="A12" s="12"/>
      <c r="B12" s="12"/>
      <c r="C12" s="12"/>
      <c r="D12" s="12"/>
      <c r="E12" s="32"/>
      <c r="F12" s="32"/>
      <c r="G12" s="12"/>
    </row>
    <row r="13" customFormat="false" ht="15" hidden="false" customHeight="false" outlineLevel="0" collapsed="false">
      <c r="A13" s="12"/>
      <c r="B13" s="12"/>
      <c r="C13" s="12"/>
      <c r="D13" s="12"/>
      <c r="E13" s="32"/>
      <c r="F13" s="32"/>
      <c r="G13" s="12"/>
    </row>
    <row r="14" customFormat="false" ht="15" hidden="false" customHeight="false" outlineLevel="0" collapsed="false">
      <c r="A14" s="12"/>
      <c r="B14" s="12"/>
      <c r="C14" s="12"/>
      <c r="D14" s="12"/>
      <c r="E14" s="32"/>
      <c r="F14" s="32"/>
      <c r="G14" s="12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</row>
    <row r="16" customFormat="false" ht="26.85" hidden="false" customHeight="false" outlineLevel="0" collapsed="false">
      <c r="A16" s="5" t="s">
        <v>387</v>
      </c>
      <c r="B16" s="9"/>
      <c r="C16" s="9"/>
      <c r="D16" s="9"/>
      <c r="E16" s="9"/>
      <c r="F16" s="9"/>
      <c r="G16" s="9"/>
    </row>
    <row r="17" customFormat="false" ht="42" hidden="false" customHeight="true" outlineLevel="0" collapsed="false">
      <c r="A17" s="10"/>
      <c r="B17" s="10" t="s">
        <v>388</v>
      </c>
      <c r="C17" s="9"/>
      <c r="D17" s="9"/>
      <c r="E17" s="9"/>
      <c r="F17" s="9"/>
      <c r="G17" s="9"/>
    </row>
    <row r="18" customFormat="false" ht="35.05" hidden="false" customHeight="false" outlineLevel="0" collapsed="false">
      <c r="A18" s="20" t="s">
        <v>389</v>
      </c>
      <c r="B18" s="12"/>
      <c r="C18" s="9"/>
      <c r="D18" s="9"/>
      <c r="E18" s="9"/>
      <c r="F18" s="9"/>
      <c r="G18" s="9"/>
    </row>
    <row r="19" customFormat="false" ht="35.05" hidden="false" customHeight="false" outlineLevel="0" collapsed="false">
      <c r="A19" s="20" t="s">
        <v>390</v>
      </c>
      <c r="B19" s="12"/>
      <c r="C19" s="9"/>
      <c r="D19" s="9"/>
      <c r="E19" s="9"/>
      <c r="F19" s="9"/>
      <c r="G19" s="9"/>
    </row>
    <row r="20" customFormat="false" ht="57.45" hidden="false" customHeight="false" outlineLevel="0" collapsed="false">
      <c r="A20" s="20" t="s">
        <v>391</v>
      </c>
      <c r="B20" s="12"/>
      <c r="C20" s="9"/>
      <c r="D20" s="9"/>
      <c r="E20" s="9"/>
      <c r="F20" s="9"/>
      <c r="G20" s="9"/>
    </row>
  </sheetData>
  <conditionalFormatting sqref="G7:G14">
    <cfRule type="expression" priority="2" aboveAverage="0" equalAverage="0" bottom="0" percent="0" rank="0" text="" dxfId="2">
      <formula>$G7="готово"</formula>
    </cfRule>
  </conditionalFormatting>
  <dataValidations count="1">
    <dataValidation allowBlank="true" errorStyle="stop" operator="between" showDropDown="false" showErrorMessage="false" showInputMessage="false" sqref="G7:G14" type="list">
      <formula1>Списки!$W$3:$W$5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76"/>
    <col collapsed="false" customWidth="true" hidden="false" outlineLevel="0" max="3" min="3" style="0" width="16"/>
  </cols>
  <sheetData>
    <row r="1" customFormat="false" ht="17.35" hidden="false" customHeight="false" outlineLevel="0" collapsed="false">
      <c r="A1" s="8" t="s">
        <v>392</v>
      </c>
      <c r="B1" s="9"/>
      <c r="C1" s="9"/>
    </row>
    <row r="2" customFormat="false" ht="102.2" hidden="false" customHeight="false" outlineLevel="0" collapsed="false">
      <c r="A2" s="3" t="s">
        <v>393</v>
      </c>
      <c r="B2" s="9"/>
      <c r="C2" s="9"/>
    </row>
    <row r="3" customFormat="false" ht="15" hidden="false" customHeight="false" outlineLevel="0" collapsed="false">
      <c r="A3" s="9"/>
      <c r="B3" s="9"/>
      <c r="C3" s="9"/>
    </row>
    <row r="4" customFormat="false" ht="15" hidden="false" customHeight="false" outlineLevel="0" collapsed="false">
      <c r="A4" s="9"/>
      <c r="B4" s="9"/>
      <c r="C4" s="9"/>
    </row>
    <row r="5" customFormat="false" ht="42" hidden="false" customHeight="true" outlineLevel="0" collapsed="false">
      <c r="A5" s="10" t="s">
        <v>394</v>
      </c>
      <c r="B5" s="10" t="s">
        <v>395</v>
      </c>
      <c r="C5" s="10" t="s">
        <v>396</v>
      </c>
    </row>
    <row r="6" customFormat="false" ht="15" hidden="false" customHeight="false" outlineLevel="0" collapsed="false">
      <c r="A6" s="33" t="s">
        <v>397</v>
      </c>
      <c r="B6" s="20" t="s">
        <v>398</v>
      </c>
      <c r="C6" s="15" t="str">
        <f aca="false">IF(OR(A1_Контекст!$B$7="",A1_Контекст!$B$8=""),"",A1_Контекст!$B$7-A1_Контекст!$B$8)</f>
        <v/>
      </c>
    </row>
    <row r="7" customFormat="false" ht="15" hidden="false" customHeight="false" outlineLevel="0" collapsed="false">
      <c r="A7" s="33" t="s">
        <v>399</v>
      </c>
      <c r="B7" s="20" t="s">
        <v>400</v>
      </c>
      <c r="C7" s="15" t="n">
        <f aca="false">COUNTA(A2_H1_Боль!$B$7:$B$46)</f>
        <v>1</v>
      </c>
    </row>
    <row r="8" customFormat="false" ht="15" hidden="false" customHeight="false" outlineLevel="0" collapsed="false">
      <c r="A8" s="33" t="s">
        <v>399</v>
      </c>
      <c r="B8" s="20" t="s">
        <v>401</v>
      </c>
      <c r="C8" s="15" t="n">
        <f aca="false">SUMPRODUCT((A2_H1_Боль!$B$7:$B$46&lt;&gt;"")*((A2_H1_Боль!$I$7:$I$46="")+(A2_H1_Боль!$I$7:$I$46=Списки!$D$3)))</f>
        <v>0</v>
      </c>
    </row>
    <row r="9" customFormat="false" ht="15" hidden="false" customHeight="false" outlineLevel="0" collapsed="false">
      <c r="A9" s="33" t="s">
        <v>402</v>
      </c>
      <c r="B9" s="20" t="s">
        <v>403</v>
      </c>
      <c r="C9" s="15" t="n">
        <f aca="false">COUNTA(A3_H2_Точки!$A$7:$A$46)</f>
        <v>1</v>
      </c>
    </row>
    <row r="10" customFormat="false" ht="15" hidden="false" customHeight="false" outlineLevel="0" collapsed="false">
      <c r="A10" s="33" t="s">
        <v>402</v>
      </c>
      <c r="B10" s="20" t="s">
        <v>404</v>
      </c>
      <c r="C10" s="15" t="n">
        <f aca="false">COUNTIF(A3_H2_Точки!$F$7:$F$46,Списки!$G$3)</f>
        <v>1</v>
      </c>
    </row>
    <row r="11" customFormat="false" ht="15" hidden="false" customHeight="false" outlineLevel="0" collapsed="false">
      <c r="A11" s="33" t="s">
        <v>402</v>
      </c>
      <c r="B11" s="20" t="s">
        <v>405</v>
      </c>
      <c r="C11" s="24" t="n">
        <f aca="false">IF(COUNTA(A3_H2_Точки!$A$7:$A$46)=0,"",COUNTIF(A3_H2_Точки!$B$7:$B$46,Списки!$E$3)/COUNTA(A3_H2_Точки!$A$7:$A$46))</f>
        <v>1</v>
      </c>
    </row>
    <row r="12" customFormat="false" ht="15" hidden="false" customHeight="false" outlineLevel="0" collapsed="false">
      <c r="A12" s="33" t="s">
        <v>406</v>
      </c>
      <c r="B12" s="20" t="s">
        <v>407</v>
      </c>
      <c r="C12" s="15" t="n">
        <f aca="false">COUNTA(A4_H3_Результаты!$B$7:$B$46)</f>
        <v>1</v>
      </c>
    </row>
    <row r="13" customFormat="false" ht="15" hidden="false" customHeight="false" outlineLevel="0" collapsed="false">
      <c r="A13" s="33" t="s">
        <v>406</v>
      </c>
      <c r="B13" s="20" t="s">
        <v>408</v>
      </c>
      <c r="C13" s="15" t="n">
        <f aca="false">SUMPRODUCT((A4_H3_Результаты!$B$7:$B$46&lt;&gt;"")*(A4_H3_Результаты!$A$7:$A$46=""))</f>
        <v>1</v>
      </c>
    </row>
    <row r="14" customFormat="false" ht="15" hidden="false" customHeight="false" outlineLevel="0" collapsed="false">
      <c r="A14" s="33" t="s">
        <v>406</v>
      </c>
      <c r="B14" s="20" t="s">
        <v>409</v>
      </c>
      <c r="C14" s="15" t="n">
        <f aca="false">SUMPRODUCT((A4_H3_Результаты!$B$7:$B$46&lt;&gt;"")*(A4_H3_Результаты!$G$7:$G$46=""))</f>
        <v>0</v>
      </c>
    </row>
    <row r="15" customFormat="false" ht="15" hidden="false" customHeight="false" outlineLevel="0" collapsed="false">
      <c r="A15" s="33" t="s">
        <v>410</v>
      </c>
      <c r="B15" s="20" t="s">
        <v>411</v>
      </c>
      <c r="C15" s="15" t="n">
        <f aca="false">COUNTA(A5_H4_Процессы!$A$7:$A$46)</f>
        <v>1</v>
      </c>
    </row>
    <row r="16" customFormat="false" ht="15" hidden="false" customHeight="false" outlineLevel="0" collapsed="false">
      <c r="A16" s="33" t="s">
        <v>410</v>
      </c>
      <c r="B16" s="20" t="s">
        <v>412</v>
      </c>
      <c r="C16" s="15" t="n">
        <f aca="false">COUNTIF(A5_H4_Процессы!$L$7:$L$46,Списки!$K$5)</f>
        <v>1</v>
      </c>
    </row>
    <row r="17" customFormat="false" ht="15" hidden="false" customHeight="false" outlineLevel="0" collapsed="false">
      <c r="A17" s="33" t="s">
        <v>410</v>
      </c>
      <c r="B17" s="20" t="s">
        <v>409</v>
      </c>
      <c r="C17" s="15" t="n">
        <f aca="false">SUMPRODUCT((A5_H4_Процессы!$A$7:$A$46&lt;&gt;"")*(A5_H4_Процессы!$H$7:$H$46=""))</f>
        <v>0</v>
      </c>
    </row>
    <row r="18" customFormat="false" ht="15" hidden="false" customHeight="false" outlineLevel="0" collapsed="false">
      <c r="A18" s="33" t="s">
        <v>413</v>
      </c>
      <c r="B18" s="20" t="s">
        <v>414</v>
      </c>
      <c r="C18" s="15" t="n">
        <f aca="false">COUNTA(A6_H5_Поддержка!$A$7:$A$46)</f>
        <v>1</v>
      </c>
    </row>
    <row r="19" customFormat="false" ht="15" hidden="false" customHeight="false" outlineLevel="0" collapsed="false">
      <c r="A19" s="33" t="s">
        <v>413</v>
      </c>
      <c r="B19" s="20" t="s">
        <v>415</v>
      </c>
      <c r="C19" s="15" t="n">
        <f aca="false">COUNTIF(A6_H5_Поддержка!$G$7:$G$46,Списки!$M$4)+COUNTIF(A6_H5_Поддержка!$G$7:$G$46,Списки!$M$6)</f>
        <v>1</v>
      </c>
    </row>
    <row r="20" customFormat="false" ht="15" hidden="false" customHeight="false" outlineLevel="0" collapsed="false">
      <c r="A20" s="33" t="s">
        <v>416</v>
      </c>
      <c r="B20" s="20" t="s">
        <v>417</v>
      </c>
      <c r="C20" s="15" t="n">
        <f aca="false">COUNTA(A7_H6_Исполнение!$A$7:$A$46)</f>
        <v>1</v>
      </c>
    </row>
    <row r="21" customFormat="false" ht="15" hidden="false" customHeight="false" outlineLevel="0" collapsed="false">
      <c r="A21" s="33" t="s">
        <v>416</v>
      </c>
      <c r="B21" s="20" t="s">
        <v>418</v>
      </c>
      <c r="C21" s="15" t="n">
        <f aca="false">SUMPRODUCT((A7_H6_Исполнение!$A$7:$A$46&lt;&gt;"")*(A7_H6_Исполнение!$D$7:$D$46=Списки!$O$5)*(A7_H6_Исполнение!$I$7:$I$46=""))</f>
        <v>0</v>
      </c>
    </row>
    <row r="22" customFormat="false" ht="15" hidden="false" customHeight="false" outlineLevel="0" collapsed="false">
      <c r="A22" s="33" t="s">
        <v>419</v>
      </c>
      <c r="B22" s="20" t="s">
        <v>420</v>
      </c>
      <c r="C22" s="15" t="n">
        <f aca="false">COUNTA(A8_H7_Структура!$A$44:$A$64)</f>
        <v>1</v>
      </c>
    </row>
    <row r="23" customFormat="false" ht="15" hidden="false" customHeight="false" outlineLevel="0" collapsed="false">
      <c r="A23" s="33" t="s">
        <v>419</v>
      </c>
      <c r="B23" s="20" t="s">
        <v>421</v>
      </c>
      <c r="C23" s="15" t="n">
        <f aca="false">COUNTIF(A8_H7_Структура!$E$44:$E$64,"декоративная")</f>
        <v>1</v>
      </c>
    </row>
    <row r="24" customFormat="false" ht="15" hidden="false" customHeight="false" outlineLevel="0" collapsed="false">
      <c r="A24" s="33" t="s">
        <v>422</v>
      </c>
      <c r="B24" s="20" t="s">
        <v>423</v>
      </c>
      <c r="C24" s="15" t="n">
        <f aca="false">A9_Контроль!$B$53</f>
        <v>0</v>
      </c>
    </row>
    <row r="25" customFormat="false" ht="15" hidden="false" customHeight="false" outlineLevel="0" collapsed="false">
      <c r="A25" s="33" t="s">
        <v>424</v>
      </c>
      <c r="B25" s="20" t="s">
        <v>425</v>
      </c>
      <c r="C25" s="15" t="n">
        <f aca="false">A10_Карта!$B$44</f>
        <v>0</v>
      </c>
    </row>
    <row r="26" customFormat="false" ht="15" hidden="false" customHeight="false" outlineLevel="0" collapsed="false">
      <c r="A26" s="33" t="s">
        <v>426</v>
      </c>
      <c r="B26" s="20" t="s">
        <v>427</v>
      </c>
      <c r="C26" s="15" t="n">
        <f aca="false">COUNTA(A11_Модель!$A$7:$A$46)</f>
        <v>1</v>
      </c>
    </row>
    <row r="27" customFormat="false" ht="15" hidden="false" customHeight="false" outlineLevel="0" collapsed="false">
      <c r="A27" s="33" t="s">
        <v>428</v>
      </c>
      <c r="B27" s="20" t="s">
        <v>429</v>
      </c>
      <c r="C27" s="15" t="n">
        <f aca="false">SUMPRODUCT((A12_90_дней!$A$7:$A$14&lt;&gt;"")*(A12_90_дней!$G$7:$G$14&lt;&gt;Списки!$W$5))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5" min="1" style="0" width="26"/>
  </cols>
  <sheetData>
    <row r="1" customFormat="false" ht="15" hidden="false" customHeight="false" outlineLevel="0" collapsed="false">
      <c r="A1" s="34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customFormat="false" ht="15" hidden="false" customHeight="false" outlineLevel="0" collapsed="false">
      <c r="A2" s="35" t="s">
        <v>431</v>
      </c>
      <c r="B2" s="35" t="s">
        <v>432</v>
      </c>
      <c r="C2" s="35" t="s">
        <v>433</v>
      </c>
      <c r="D2" s="35" t="s">
        <v>434</v>
      </c>
      <c r="E2" s="35" t="s">
        <v>435</v>
      </c>
      <c r="F2" s="35" t="s">
        <v>436</v>
      </c>
      <c r="G2" s="35" t="s">
        <v>437</v>
      </c>
      <c r="H2" s="35" t="s">
        <v>438</v>
      </c>
      <c r="I2" s="35" t="s">
        <v>439</v>
      </c>
      <c r="J2" s="35" t="s">
        <v>440</v>
      </c>
      <c r="K2" s="35" t="s">
        <v>441</v>
      </c>
      <c r="L2" s="35" t="s">
        <v>442</v>
      </c>
      <c r="M2" s="35" t="s">
        <v>443</v>
      </c>
      <c r="N2" s="35" t="s">
        <v>444</v>
      </c>
      <c r="O2" s="35" t="s">
        <v>445</v>
      </c>
      <c r="P2" s="35" t="s">
        <v>446</v>
      </c>
      <c r="Q2" s="35" t="s">
        <v>447</v>
      </c>
      <c r="R2" s="35" t="s">
        <v>448</v>
      </c>
      <c r="S2" s="35" t="s">
        <v>449</v>
      </c>
      <c r="T2" s="35" t="s">
        <v>450</v>
      </c>
      <c r="U2" s="35" t="s">
        <v>451</v>
      </c>
      <c r="V2" s="35" t="s">
        <v>452</v>
      </c>
      <c r="W2" s="35" t="s">
        <v>453</v>
      </c>
      <c r="X2" s="35" t="s">
        <v>454</v>
      </c>
      <c r="Y2" s="35" t="s">
        <v>455</v>
      </c>
    </row>
    <row r="3" customFormat="false" ht="15" hidden="false" customHeight="false" outlineLevel="0" collapsed="false">
      <c r="A3" s="36" t="s">
        <v>456</v>
      </c>
      <c r="B3" s="36" t="s">
        <v>457</v>
      </c>
      <c r="C3" s="36" t="s">
        <v>458</v>
      </c>
      <c r="D3" s="36" t="s">
        <v>459</v>
      </c>
      <c r="E3" s="36" t="s">
        <v>101</v>
      </c>
      <c r="F3" s="36" t="s">
        <v>460</v>
      </c>
      <c r="G3" s="36" t="s">
        <v>104</v>
      </c>
      <c r="H3" s="36" t="s">
        <v>461</v>
      </c>
      <c r="I3" s="36" t="s">
        <v>462</v>
      </c>
      <c r="J3" s="36" t="s">
        <v>463</v>
      </c>
      <c r="K3" s="36" t="s">
        <v>464</v>
      </c>
      <c r="L3" s="36" t="s">
        <v>465</v>
      </c>
      <c r="M3" s="36" t="s">
        <v>466</v>
      </c>
      <c r="N3" s="36" t="s">
        <v>212</v>
      </c>
      <c r="O3" s="36" t="s">
        <v>467</v>
      </c>
      <c r="P3" s="36" t="s">
        <v>468</v>
      </c>
      <c r="Q3" s="36" t="s">
        <v>215</v>
      </c>
      <c r="R3" s="36" t="s">
        <v>469</v>
      </c>
      <c r="S3" s="36" t="s">
        <v>67</v>
      </c>
      <c r="T3" s="36" t="s">
        <v>470</v>
      </c>
      <c r="U3" s="36" t="s">
        <v>471</v>
      </c>
      <c r="V3" s="36" t="s">
        <v>472</v>
      </c>
      <c r="W3" s="36" t="s">
        <v>473</v>
      </c>
      <c r="X3" s="36" t="s">
        <v>67</v>
      </c>
      <c r="Y3" s="36" t="s">
        <v>312</v>
      </c>
    </row>
    <row r="4" customFormat="false" ht="15" hidden="false" customHeight="false" outlineLevel="0" collapsed="false">
      <c r="A4" s="36" t="s">
        <v>474</v>
      </c>
      <c r="B4" s="36" t="s">
        <v>475</v>
      </c>
      <c r="C4" s="36" t="s">
        <v>476</v>
      </c>
      <c r="D4" s="36" t="s">
        <v>66</v>
      </c>
      <c r="E4" s="36" t="s">
        <v>477</v>
      </c>
      <c r="F4" s="36" t="s">
        <v>102</v>
      </c>
      <c r="G4" s="36" t="s">
        <v>478</v>
      </c>
      <c r="H4" s="36" t="s">
        <v>479</v>
      </c>
      <c r="I4" s="36" t="s">
        <v>480</v>
      </c>
      <c r="J4" s="36" t="s">
        <v>481</v>
      </c>
      <c r="K4" s="36" t="s">
        <v>482</v>
      </c>
      <c r="L4" s="36" t="s">
        <v>483</v>
      </c>
      <c r="M4" s="36" t="s">
        <v>171</v>
      </c>
      <c r="N4" s="36" t="s">
        <v>484</v>
      </c>
      <c r="O4" s="36" t="s">
        <v>485</v>
      </c>
      <c r="P4" s="36" t="s">
        <v>486</v>
      </c>
      <c r="Q4" s="36" t="s">
        <v>487</v>
      </c>
      <c r="R4" s="36" t="s">
        <v>488</v>
      </c>
      <c r="S4" s="36" t="s">
        <v>255</v>
      </c>
      <c r="T4" s="36" t="s">
        <v>489</v>
      </c>
      <c r="U4" s="36" t="s">
        <v>340</v>
      </c>
      <c r="V4" s="36" t="s">
        <v>341</v>
      </c>
      <c r="W4" s="36" t="s">
        <v>490</v>
      </c>
      <c r="X4" s="36" t="s">
        <v>255</v>
      </c>
      <c r="Y4" s="36" t="s">
        <v>313</v>
      </c>
    </row>
    <row r="5" customFormat="false" ht="15" hidden="false" customHeight="false" outlineLevel="0" collapsed="false">
      <c r="A5" s="36" t="s">
        <v>491</v>
      </c>
      <c r="B5" s="36" t="s">
        <v>492</v>
      </c>
      <c r="C5" s="36" t="s">
        <v>493</v>
      </c>
      <c r="D5" s="36" t="s">
        <v>494</v>
      </c>
      <c r="E5" s="36" t="s">
        <v>495</v>
      </c>
      <c r="F5" s="36" t="s">
        <v>496</v>
      </c>
      <c r="G5" s="36" t="s">
        <v>497</v>
      </c>
      <c r="H5" s="36" t="s">
        <v>125</v>
      </c>
      <c r="I5" s="36" t="s">
        <v>130</v>
      </c>
      <c r="J5" s="36" t="s">
        <v>498</v>
      </c>
      <c r="K5" s="36" t="s">
        <v>499</v>
      </c>
      <c r="L5" s="9"/>
      <c r="M5" s="36" t="s">
        <v>500</v>
      </c>
      <c r="N5" s="36" t="s">
        <v>501</v>
      </c>
      <c r="O5" s="36" t="s">
        <v>213</v>
      </c>
      <c r="P5" s="36" t="s">
        <v>214</v>
      </c>
      <c r="Q5" s="36" t="s">
        <v>502</v>
      </c>
      <c r="R5" s="36" t="s">
        <v>503</v>
      </c>
      <c r="S5" s="36" t="s">
        <v>504</v>
      </c>
      <c r="T5" s="36" t="s">
        <v>505</v>
      </c>
      <c r="U5" s="9"/>
      <c r="V5" s="9"/>
      <c r="W5" s="36" t="s">
        <v>506</v>
      </c>
      <c r="X5" s="9"/>
      <c r="Y5" s="36" t="s">
        <v>314</v>
      </c>
    </row>
    <row r="6" customFormat="false" ht="15" hidden="false" customHeight="false" outlineLevel="0" collapsed="false">
      <c r="A6" s="36" t="s">
        <v>507</v>
      </c>
      <c r="B6" s="36" t="s">
        <v>508</v>
      </c>
      <c r="C6" s="36" t="s">
        <v>509</v>
      </c>
      <c r="D6" s="36" t="s">
        <v>510</v>
      </c>
      <c r="E6" s="36" t="s">
        <v>511</v>
      </c>
      <c r="F6" s="36" t="s">
        <v>512</v>
      </c>
      <c r="G6" s="36" t="s">
        <v>255</v>
      </c>
      <c r="H6" s="36" t="s">
        <v>513</v>
      </c>
      <c r="I6" s="9"/>
      <c r="J6" s="9"/>
      <c r="K6" s="9"/>
      <c r="L6" s="9"/>
      <c r="M6" s="36" t="s">
        <v>514</v>
      </c>
      <c r="N6" s="36" t="s">
        <v>515</v>
      </c>
      <c r="O6" s="9"/>
      <c r="P6" s="9"/>
      <c r="Q6" s="36" t="s">
        <v>516</v>
      </c>
      <c r="R6" s="9"/>
      <c r="S6" s="9"/>
      <c r="T6" s="9"/>
      <c r="U6" s="9"/>
      <c r="V6" s="9"/>
      <c r="W6" s="9"/>
      <c r="X6" s="9"/>
      <c r="Y6" s="36" t="s">
        <v>315</v>
      </c>
    </row>
    <row r="7" customFormat="false" ht="15" hidden="false" customHeight="false" outlineLevel="0" collapsed="false">
      <c r="A7" s="36" t="s">
        <v>517</v>
      </c>
      <c r="B7" s="36" t="s">
        <v>518</v>
      </c>
      <c r="C7" s="36" t="s">
        <v>519</v>
      </c>
      <c r="D7" s="9"/>
      <c r="E7" s="36" t="s">
        <v>520</v>
      </c>
      <c r="F7" s="36" t="s">
        <v>521</v>
      </c>
      <c r="G7" s="9"/>
      <c r="H7" s="36" t="s">
        <v>522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36" t="s">
        <v>316</v>
      </c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  <c r="H8" s="36" t="s">
        <v>523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36" t="s">
        <v>317</v>
      </c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36" t="s">
        <v>318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26"/>
    <col collapsed="false" customWidth="true" hidden="false" outlineLevel="0" max="5" min="4" style="0" width="52"/>
  </cols>
  <sheetData>
    <row r="1" customFormat="false" ht="17.35" hidden="false" customHeight="false" outlineLevel="0" collapsed="false">
      <c r="A1" s="8" t="s">
        <v>13</v>
      </c>
      <c r="B1" s="9"/>
      <c r="C1" s="9"/>
      <c r="D1" s="9"/>
      <c r="E1" s="9"/>
    </row>
    <row r="2" customFormat="false" ht="79.85" hidden="false" customHeight="false" outlineLevel="0" collapsed="false">
      <c r="A2" s="3" t="s">
        <v>25</v>
      </c>
      <c r="B2" s="9"/>
      <c r="C2" s="9"/>
      <c r="D2" s="9"/>
      <c r="E2" s="9"/>
    </row>
    <row r="3" customFormat="false" ht="68.65" hidden="false" customHeight="false" outlineLevel="0" collapsed="false">
      <c r="A3" s="3" t="s">
        <v>26</v>
      </c>
      <c r="B3" s="9"/>
      <c r="C3" s="9"/>
      <c r="D3" s="9"/>
      <c r="E3" s="9"/>
    </row>
    <row r="4" customFormat="false" ht="15" hidden="false" customHeight="false" outlineLevel="0" collapsed="false">
      <c r="A4" s="9"/>
      <c r="B4" s="9"/>
      <c r="C4" s="9"/>
      <c r="D4" s="9"/>
      <c r="E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</row>
    <row r="6" customFormat="false" ht="42" hidden="false" customHeight="true" outlineLevel="0" collapsed="false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</row>
    <row r="7" customFormat="false" ht="15" hidden="false" customHeight="false" outlineLevel="0" collapsed="false">
      <c r="A7" s="11" t="s">
        <v>33</v>
      </c>
      <c r="B7" s="12"/>
      <c r="C7" s="13" t="str">
        <f aca="false">IF($B7="","",INDEX(Списки!$A$3:$A$7,$B7))</f>
        <v/>
      </c>
      <c r="D7" s="12"/>
      <c r="E7" s="12"/>
    </row>
    <row r="8" customFormat="false" ht="15" hidden="false" customHeight="false" outlineLevel="0" collapsed="false">
      <c r="A8" s="11" t="s">
        <v>34</v>
      </c>
      <c r="B8" s="12"/>
      <c r="C8" s="13" t="str">
        <f aca="false">IF($B8="","",INDEX(Списки!$B$3:$B$7,$B8))</f>
        <v/>
      </c>
      <c r="D8" s="12"/>
      <c r="E8" s="12"/>
    </row>
    <row r="9" customFormat="false" ht="15" hidden="false" customHeight="false" outlineLevel="0" collapsed="false">
      <c r="A9" s="11" t="s">
        <v>35</v>
      </c>
      <c r="B9" s="12"/>
      <c r="C9" s="13" t="str">
        <f aca="false">IF($B9="","",INDEX(Списки!$C$3:$C$7,$B9))</f>
        <v/>
      </c>
      <c r="D9" s="12"/>
      <c r="E9" s="12"/>
    </row>
    <row r="10" customFormat="false" ht="15" hidden="false" customHeight="false" outlineLevel="0" collapsed="false">
      <c r="A10" s="9"/>
      <c r="B10" s="9"/>
      <c r="C10" s="9"/>
      <c r="D10" s="9"/>
      <c r="E10" s="9"/>
    </row>
    <row r="11" customFormat="false" ht="15" hidden="false" customHeight="false" outlineLevel="0" collapsed="false">
      <c r="A11" s="14" t="s">
        <v>36</v>
      </c>
      <c r="B11" s="15" t="str">
        <f aca="false">IF(OR($B$7="",$B$8=""),"",$B$7-$B$8)</f>
        <v/>
      </c>
      <c r="C11" s="9"/>
      <c r="D11" s="9"/>
      <c r="E11" s="9"/>
    </row>
    <row r="12" customFormat="false" ht="15" hidden="false" customHeight="false" outlineLevel="0" collapsed="false">
      <c r="A12" s="9"/>
      <c r="B12" s="9"/>
      <c r="C12" s="9"/>
      <c r="D12" s="9"/>
      <c r="E12" s="9"/>
    </row>
    <row r="13" customFormat="false" ht="26.85" hidden="false" customHeight="false" outlineLevel="0" collapsed="false">
      <c r="A13" s="5" t="s">
        <v>37</v>
      </c>
      <c r="B13" s="9"/>
      <c r="C13" s="9"/>
      <c r="D13" s="9"/>
      <c r="E13" s="9"/>
    </row>
    <row r="14" customFormat="false" ht="57.45" hidden="false" customHeight="false" outlineLevel="0" collapsed="false">
      <c r="A14" s="7" t="s">
        <v>38</v>
      </c>
      <c r="B14" s="16" t="str">
        <f aca="false">IF(AND($B$7&gt;=3,$B$8&lt;=2),"!","—")</f>
        <v>—</v>
      </c>
      <c r="C14" s="9"/>
      <c r="D14" s="9"/>
      <c r="E14" s="9"/>
    </row>
    <row r="15" customFormat="false" ht="57.45" hidden="false" customHeight="false" outlineLevel="0" collapsed="false">
      <c r="A15" s="7" t="s">
        <v>39</v>
      </c>
      <c r="B15" s="16" t="str">
        <f aca="false">IF(AND($B$8&gt;=4,$B$7&lt;=2),"!","—")</f>
        <v>—</v>
      </c>
      <c r="C15" s="9"/>
      <c r="D15" s="9"/>
      <c r="E15" s="9"/>
    </row>
    <row r="16" customFormat="false" ht="68.65" hidden="false" customHeight="false" outlineLevel="0" collapsed="false">
      <c r="A16" s="7" t="s">
        <v>40</v>
      </c>
      <c r="B16" s="16" t="str">
        <f aca="false">IF(AND($B$9&gt;=3,$B$7=1),"!","—")</f>
        <v>—</v>
      </c>
      <c r="C16" s="9"/>
      <c r="D16" s="9"/>
      <c r="E16" s="9"/>
    </row>
    <row r="17" customFormat="false" ht="35.05" hidden="false" customHeight="false" outlineLevel="0" collapsed="false">
      <c r="A17" s="7" t="s">
        <v>41</v>
      </c>
      <c r="B17" s="16" t="str">
        <f aca="false">IF(AND($B$9=2,$B$7=2),"!","—")</f>
        <v>—</v>
      </c>
      <c r="C17" s="9"/>
      <c r="D17" s="9"/>
      <c r="E17" s="9"/>
    </row>
    <row r="18" customFormat="false" ht="15" hidden="false" customHeight="false" outlineLevel="0" collapsed="false">
      <c r="A18" s="9"/>
      <c r="B18" s="9"/>
      <c r="C18" s="9"/>
      <c r="D18" s="9"/>
      <c r="E18" s="9"/>
    </row>
    <row r="19" customFormat="false" ht="26.85" hidden="false" customHeight="false" outlineLevel="0" collapsed="false">
      <c r="A19" s="5" t="s">
        <v>42</v>
      </c>
      <c r="B19" s="9"/>
      <c r="C19" s="9"/>
      <c r="D19" s="9"/>
      <c r="E19" s="9"/>
    </row>
    <row r="20" customFormat="false" ht="79.85" hidden="false" customHeight="false" outlineLevel="0" collapsed="false">
      <c r="A20" s="3" t="s">
        <v>43</v>
      </c>
      <c r="B20" s="9"/>
      <c r="C20" s="9"/>
      <c r="D20" s="9"/>
      <c r="E20" s="9"/>
    </row>
    <row r="21" customFormat="false" ht="35.05" hidden="false" customHeight="false" outlineLevel="0" collapsed="false">
      <c r="A21" s="3" t="s">
        <v>44</v>
      </c>
      <c r="B21" s="9"/>
      <c r="C21" s="9"/>
      <c r="D21" s="9"/>
      <c r="E21" s="9"/>
    </row>
    <row r="22" customFormat="false" ht="57.45" hidden="false" customHeight="false" outlineLevel="0" collapsed="false">
      <c r="A22" s="3" t="s">
        <v>45</v>
      </c>
      <c r="B22" s="9"/>
      <c r="C22" s="9"/>
      <c r="D22" s="9"/>
      <c r="E22" s="9"/>
    </row>
    <row r="23" customFormat="false" ht="15" hidden="false" customHeight="false" outlineLevel="0" collapsed="false">
      <c r="A23" s="9"/>
      <c r="B23" s="9"/>
      <c r="C23" s="9"/>
      <c r="D23" s="9"/>
      <c r="E23" s="9"/>
    </row>
    <row r="24" customFormat="false" ht="147" hidden="false" customHeight="false" outlineLevel="0" collapsed="false">
      <c r="A24" s="3" t="s">
        <v>46</v>
      </c>
      <c r="B24" s="9"/>
      <c r="C24" s="9"/>
      <c r="D24" s="9"/>
      <c r="E24" s="9"/>
    </row>
  </sheetData>
  <conditionalFormatting sqref="B14">
    <cfRule type="expression" priority="2" aboveAverage="0" equalAverage="0" bottom="0" percent="0" rank="0" text="" dxfId="0">
      <formula>$B14="!"</formula>
    </cfRule>
  </conditionalFormatting>
  <conditionalFormatting sqref="B15">
    <cfRule type="expression" priority="3" aboveAverage="0" equalAverage="0" bottom="0" percent="0" rank="0" text="" dxfId="0">
      <formula>$B15="!"</formula>
    </cfRule>
  </conditionalFormatting>
  <conditionalFormatting sqref="B16">
    <cfRule type="expression" priority="4" aboveAverage="0" equalAverage="0" bottom="0" percent="0" rank="0" text="" dxfId="0">
      <formula>$B16="!"</formula>
    </cfRule>
  </conditionalFormatting>
  <conditionalFormatting sqref="B17">
    <cfRule type="expression" priority="5" aboveAverage="0" equalAverage="0" bottom="0" percent="0" rank="0" text="" dxfId="0">
      <formula>$B17="!"</formula>
    </cfRule>
  </conditionalFormatting>
  <dataValidations count="1">
    <dataValidation allowBlank="true" errorStyle="stop" operator="between" showDropDown="false" showErrorMessage="false" showInputMessage="false" sqref="B7:B9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4"/>
    <col collapsed="false" customWidth="true" hidden="false" outlineLevel="0" max="3" min="3" style="0" width="30"/>
    <col collapsed="false" customWidth="true" hidden="false" outlineLevel="0" max="5" min="4" style="0" width="2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32"/>
    <col collapsed="false" customWidth="true" hidden="false" outlineLevel="0" max="9" min="9" style="0" width="24"/>
    <col collapsed="false" customWidth="true" hidden="false" outlineLevel="0" max="10" min="10" style="0" width="16"/>
    <col collapsed="false" customWidth="true" hidden="false" outlineLevel="0" max="11" min="11" style="0" width="30"/>
  </cols>
  <sheetData>
    <row r="1" customFormat="false" ht="17.35" hidden="false" customHeight="false" outlineLevel="0" collapsed="false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customFormat="false" ht="91" hidden="false" customHeight="false" outlineLevel="0" collapsed="false">
      <c r="A2" s="3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customFormat="false" ht="57.45" hidden="false" customHeight="false" outlineLevel="0" collapsed="false">
      <c r="A3" s="3" t="s">
        <v>48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customFormat="false" ht="42" hidden="false" customHeight="true" outlineLevel="0" collapsed="false">
      <c r="A6" s="10" t="s">
        <v>49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31</v>
      </c>
      <c r="I6" s="10" t="s">
        <v>56</v>
      </c>
      <c r="J6" s="10" t="s">
        <v>57</v>
      </c>
      <c r="K6" s="10" t="s">
        <v>58</v>
      </c>
      <c r="L6" s="9"/>
    </row>
    <row r="7" customFormat="false" ht="23.85" hidden="false" customHeight="false" outlineLevel="0" collapsed="false">
      <c r="A7" s="17" t="s">
        <v>59</v>
      </c>
      <c r="B7" s="17" t="s">
        <v>60</v>
      </c>
      <c r="C7" s="17" t="s">
        <v>61</v>
      </c>
      <c r="D7" s="17" t="s">
        <v>62</v>
      </c>
      <c r="E7" s="17" t="s">
        <v>63</v>
      </c>
      <c r="F7" s="17" t="n">
        <v>4</v>
      </c>
      <c r="G7" s="17" t="s">
        <v>64</v>
      </c>
      <c r="H7" s="17" t="s">
        <v>65</v>
      </c>
      <c r="I7" s="17" t="s">
        <v>66</v>
      </c>
      <c r="J7" s="17" t="s">
        <v>67</v>
      </c>
      <c r="K7" s="18" t="str">
        <f aca="false">IF($B7="","",IF(OR($I7="",$I7=Списки!$D$3),"гипотеза — не стройте на ней H2–H6","факт"))</f>
        <v>факт</v>
      </c>
      <c r="L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8" t="str">
        <f aca="false">IF($B8="","",IF(OR($I8="",$I8=Списки!$D$3),"гипотеза — не стройте на ней H2–H6","факт"))</f>
        <v/>
      </c>
      <c r="L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8" t="str">
        <f aca="false">IF($B9="","",IF(OR($I9="",$I9=Списки!$D$3),"гипотеза — не стройте на ней H2–H6","факт"))</f>
        <v/>
      </c>
      <c r="L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8" t="str">
        <f aca="false">IF($B10="","",IF(OR($I10="",$I10=Списки!$D$3),"гипотеза — не стройте на ней H2–H6","факт"))</f>
        <v/>
      </c>
      <c r="L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8" t="str">
        <f aca="false">IF($B11="","",IF(OR($I11="",$I11=Списки!$D$3),"гипотеза — не стройте на ней H2–H6","факт"))</f>
        <v/>
      </c>
      <c r="L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8" t="str">
        <f aca="false">IF($B12="","",IF(OR($I12="",$I12=Списки!$D$3),"гипотеза — не стройте на ней H2–H6","факт"))</f>
        <v/>
      </c>
      <c r="L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8" t="str">
        <f aca="false">IF($B13="","",IF(OR($I13="",$I13=Списки!$D$3),"гипотеза — не стройте на ней H2–H6","факт"))</f>
        <v/>
      </c>
      <c r="L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8" t="str">
        <f aca="false">IF($B14="","",IF(OR($I14="",$I14=Списки!$D$3),"гипотеза — не стройте на ней H2–H6","факт"))</f>
        <v/>
      </c>
      <c r="L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8" t="str">
        <f aca="false">IF($B15="","",IF(OR($I15="",$I15=Списки!$D$3),"гипотеза — не стройте на ней H2–H6","факт"))</f>
        <v/>
      </c>
      <c r="L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8" t="str">
        <f aca="false">IF($B16="","",IF(OR($I16="",$I16=Списки!$D$3),"гипотеза — не стройте на ней H2–H6","факт"))</f>
        <v/>
      </c>
      <c r="L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8" t="str">
        <f aca="false">IF($B17="","",IF(OR($I17="",$I17=Списки!$D$3),"гипотеза — не стройте на ней H2–H6","факт"))</f>
        <v/>
      </c>
      <c r="L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8" t="str">
        <f aca="false">IF($B18="","",IF(OR($I18="",$I18=Списки!$D$3),"гипотеза — не стройте на ней H2–H6","факт"))</f>
        <v/>
      </c>
      <c r="L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8" t="str">
        <f aca="false">IF($B19="","",IF(OR($I19="",$I19=Списки!$D$3),"гипотеза — не стройте на ней H2–H6","факт"))</f>
        <v/>
      </c>
      <c r="L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8" t="str">
        <f aca="false">IF($B20="","",IF(OR($I20="",$I20=Списки!$D$3),"гипотеза — не стройте на ней H2–H6","факт"))</f>
        <v/>
      </c>
      <c r="L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8" t="str">
        <f aca="false">IF($B21="","",IF(OR($I21="",$I21=Списки!$D$3),"гипотеза — не стройте на ней H2–H6","факт"))</f>
        <v/>
      </c>
      <c r="L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8" t="str">
        <f aca="false">IF($B22="","",IF(OR($I22="",$I22=Списки!$D$3),"гипотеза — не стройте на ней H2–H6","факт"))</f>
        <v/>
      </c>
      <c r="L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8" t="str">
        <f aca="false">IF($B23="","",IF(OR($I23="",$I23=Списки!$D$3),"гипотеза — не стройте на ней H2–H6","факт"))</f>
        <v/>
      </c>
      <c r="L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8" t="str">
        <f aca="false">IF($B24="","",IF(OR($I24="",$I24=Списки!$D$3),"гипотеза — не стройте на ней H2–H6","факт"))</f>
        <v/>
      </c>
      <c r="L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8" t="str">
        <f aca="false">IF($B25="","",IF(OR($I25="",$I25=Списки!$D$3),"гипотеза — не стройте на ней H2–H6","факт"))</f>
        <v/>
      </c>
      <c r="L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8" t="str">
        <f aca="false">IF($B26="","",IF(OR($I26="",$I26=Списки!$D$3),"гипотеза — не стройте на ней H2–H6","факт"))</f>
        <v/>
      </c>
      <c r="L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8" t="str">
        <f aca="false">IF($B27="","",IF(OR($I27="",$I27=Списки!$D$3),"гипотеза — не стройте на ней H2–H6","факт"))</f>
        <v/>
      </c>
      <c r="L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8" t="str">
        <f aca="false">IF($B28="","",IF(OR($I28="",$I28=Списки!$D$3),"гипотеза — не стройте на ней H2–H6","факт"))</f>
        <v/>
      </c>
      <c r="L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8" t="str">
        <f aca="false">IF($B29="","",IF(OR($I29="",$I29=Списки!$D$3),"гипотеза — не стройте на ней H2–H6","факт"))</f>
        <v/>
      </c>
      <c r="L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8" t="str">
        <f aca="false">IF($B30="","",IF(OR($I30="",$I30=Списки!$D$3),"гипотеза — не стройте на ней H2–H6","факт"))</f>
        <v/>
      </c>
      <c r="L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8" t="str">
        <f aca="false">IF($B31="","",IF(OR($I31="",$I31=Списки!$D$3),"гипотеза — не стройте на ней H2–H6","факт"))</f>
        <v/>
      </c>
      <c r="L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8" t="str">
        <f aca="false">IF($B32="","",IF(OR($I32="",$I32=Списки!$D$3),"гипотеза — не стройте на ней H2–H6","факт"))</f>
        <v/>
      </c>
      <c r="L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8" t="str">
        <f aca="false">IF($B33="","",IF(OR($I33="",$I33=Списки!$D$3),"гипотеза — не стройте на ней H2–H6","факт"))</f>
        <v/>
      </c>
      <c r="L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8" t="str">
        <f aca="false">IF($B34="","",IF(OR($I34="",$I34=Списки!$D$3),"гипотеза — не стройте на ней H2–H6","факт"))</f>
        <v/>
      </c>
      <c r="L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8" t="str">
        <f aca="false">IF($B35="","",IF(OR($I35="",$I35=Списки!$D$3),"гипотеза — не стройте на ней H2–H6","факт"))</f>
        <v/>
      </c>
      <c r="L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8" t="str">
        <f aca="false">IF($B36="","",IF(OR($I36="",$I36=Списки!$D$3),"гипотеза — не стройте на ней H2–H6","факт"))</f>
        <v/>
      </c>
      <c r="L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8" t="str">
        <f aca="false">IF($B37="","",IF(OR($I37="",$I37=Списки!$D$3),"гипотеза — не стройте на ней H2–H6","факт"))</f>
        <v/>
      </c>
      <c r="L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8" t="str">
        <f aca="false">IF($B38="","",IF(OR($I38="",$I38=Списки!$D$3),"гипотеза — не стройте на ней H2–H6","факт"))</f>
        <v/>
      </c>
      <c r="L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8" t="str">
        <f aca="false">IF($B39="","",IF(OR($I39="",$I39=Списки!$D$3),"гипотеза — не стройте на ней H2–H6","факт"))</f>
        <v/>
      </c>
      <c r="L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8" t="str">
        <f aca="false">IF($B40="","",IF(OR($I40="",$I40=Списки!$D$3),"гипотеза — не стройте на ней H2–H6","факт"))</f>
        <v/>
      </c>
      <c r="L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8" t="str">
        <f aca="false">IF($B41="","",IF(OR($I41="",$I41=Списки!$D$3),"гипотеза — не стройте на ней H2–H6","факт"))</f>
        <v/>
      </c>
      <c r="L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8" t="str">
        <f aca="false">IF($B42="","",IF(OR($I42="",$I42=Списки!$D$3),"гипотеза — не стройте на ней H2–H6","факт"))</f>
        <v/>
      </c>
      <c r="L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8" t="str">
        <f aca="false">IF($B43="","",IF(OR($I43="",$I43=Списки!$D$3),"гипотеза — не стройте на ней H2–H6","факт"))</f>
        <v/>
      </c>
      <c r="L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8" t="str">
        <f aca="false">IF($B44="","",IF(OR($I44="",$I44=Списки!$D$3),"гипотеза — не стройте на ней H2–H6","факт"))</f>
        <v/>
      </c>
      <c r="L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8" t="str">
        <f aca="false">IF($B45="","",IF(OR($I45="",$I45=Списки!$D$3),"гипотеза — не стройте на ней H2–H6","факт"))</f>
        <v/>
      </c>
      <c r="L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8" t="str">
        <f aca="false">IF($B46="","",IF(OR($I46="",$I46=Списки!$D$3),"гипотеза — не стройте на ней H2–H6","факт"))</f>
        <v/>
      </c>
      <c r="L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customFormat="false" ht="52.2" hidden="false" customHeight="false" outlineLevel="0" collapsed="false">
      <c r="A49" s="5" t="s">
        <v>69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customFormat="false" ht="42" hidden="false" customHeight="true" outlineLevel="0" collapsed="false">
      <c r="A50" s="10" t="s">
        <v>70</v>
      </c>
      <c r="B50" s="10" t="s">
        <v>71</v>
      </c>
      <c r="C50" s="10" t="s">
        <v>72</v>
      </c>
      <c r="D50" s="9"/>
      <c r="E50" s="9"/>
      <c r="F50" s="9"/>
      <c r="G50" s="9"/>
      <c r="H50" s="9"/>
      <c r="I50" s="9"/>
      <c r="J50" s="9"/>
      <c r="K50" s="9"/>
      <c r="L50" s="9"/>
    </row>
    <row r="51" customFormat="false" ht="23.85" hidden="false" customHeight="false" outlineLevel="0" collapsed="false">
      <c r="A51" s="20" t="s">
        <v>73</v>
      </c>
      <c r="B51" s="21" t="s">
        <v>74</v>
      </c>
      <c r="C51" s="22"/>
      <c r="D51" s="9"/>
      <c r="E51" s="9"/>
      <c r="F51" s="9"/>
      <c r="G51" s="9"/>
      <c r="H51" s="9"/>
      <c r="I51" s="9"/>
      <c r="J51" s="9"/>
      <c r="K51" s="9"/>
      <c r="L51" s="9"/>
    </row>
    <row r="52" customFormat="false" ht="23.85" hidden="false" customHeight="false" outlineLevel="0" collapsed="false">
      <c r="A52" s="20" t="s">
        <v>75</v>
      </c>
      <c r="B52" s="21" t="s">
        <v>76</v>
      </c>
      <c r="C52" s="22"/>
      <c r="D52" s="9"/>
      <c r="E52" s="9"/>
      <c r="F52" s="9"/>
      <c r="G52" s="9"/>
      <c r="H52" s="9"/>
      <c r="I52" s="9"/>
      <c r="J52" s="9"/>
      <c r="K52" s="9"/>
      <c r="L52" s="9"/>
    </row>
    <row r="53" customFormat="false" ht="23.85" hidden="false" customHeight="false" outlineLevel="0" collapsed="false">
      <c r="A53" s="20" t="s">
        <v>77</v>
      </c>
      <c r="B53" s="21" t="s">
        <v>78</v>
      </c>
      <c r="C53" s="22"/>
      <c r="D53" s="9"/>
      <c r="E53" s="9"/>
      <c r="F53" s="9"/>
      <c r="G53" s="9"/>
      <c r="H53" s="9"/>
      <c r="I53" s="9"/>
      <c r="J53" s="9"/>
      <c r="K53" s="9"/>
      <c r="L53" s="9"/>
    </row>
    <row r="54" customFormat="false" ht="23.85" hidden="false" customHeight="false" outlineLevel="0" collapsed="false">
      <c r="A54" s="20" t="s">
        <v>79</v>
      </c>
      <c r="B54" s="21" t="s">
        <v>80</v>
      </c>
      <c r="C54" s="22"/>
      <c r="D54" s="9"/>
      <c r="E54" s="9"/>
      <c r="F54" s="9"/>
      <c r="G54" s="9"/>
      <c r="H54" s="9"/>
      <c r="I54" s="9"/>
      <c r="J54" s="9"/>
      <c r="K54" s="9"/>
      <c r="L54" s="9"/>
    </row>
    <row r="55" customFormat="false" ht="23.85" hidden="false" customHeight="false" outlineLevel="0" collapsed="false">
      <c r="A55" s="20" t="s">
        <v>81</v>
      </c>
      <c r="B55" s="21" t="s">
        <v>82</v>
      </c>
      <c r="C55" s="22"/>
      <c r="D55" s="9"/>
      <c r="E55" s="9"/>
      <c r="F55" s="9"/>
      <c r="G55" s="9"/>
      <c r="H55" s="9"/>
      <c r="I55" s="9"/>
      <c r="J55" s="9"/>
      <c r="K55" s="9"/>
      <c r="L55" s="9"/>
    </row>
    <row r="56" customFormat="false" ht="15" hidden="false" customHeight="false" outlineLevel="0" collapsed="false">
      <c r="A56" s="20" t="s">
        <v>83</v>
      </c>
      <c r="B56" s="21"/>
      <c r="C56" s="22"/>
      <c r="D56" s="9"/>
      <c r="E56" s="9"/>
      <c r="F56" s="9"/>
      <c r="G56" s="9"/>
      <c r="H56" s="9"/>
      <c r="I56" s="9"/>
      <c r="J56" s="9"/>
      <c r="K56" s="9"/>
      <c r="L56" s="9"/>
    </row>
    <row r="57" customFormat="false" ht="15" hidden="false" customHeight="false" outlineLevel="0" collapsed="false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customFormat="false" ht="39.55" hidden="false" customHeight="false" outlineLevel="0" collapsed="false">
      <c r="A58" s="5" t="s">
        <v>84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customFormat="false" ht="42" hidden="false" customHeight="true" outlineLevel="0" collapsed="false">
      <c r="A59" s="10" t="s">
        <v>85</v>
      </c>
      <c r="B59" s="10" t="s">
        <v>86</v>
      </c>
      <c r="C59" s="10" t="s">
        <v>87</v>
      </c>
      <c r="D59" s="10" t="s">
        <v>88</v>
      </c>
      <c r="E59" s="9"/>
      <c r="F59" s="9"/>
      <c r="G59" s="9"/>
      <c r="H59" s="9"/>
      <c r="I59" s="9"/>
      <c r="J59" s="9"/>
      <c r="K59" s="9"/>
      <c r="L59" s="9"/>
    </row>
    <row r="60" customFormat="false" ht="15" hidden="false" customHeight="false" outlineLevel="0" collapsed="false">
      <c r="A60" s="12"/>
      <c r="B60" s="12"/>
      <c r="C60" s="12"/>
      <c r="D60" s="22"/>
      <c r="E60" s="9"/>
      <c r="F60" s="9"/>
      <c r="G60" s="9"/>
      <c r="H60" s="9"/>
      <c r="I60" s="9"/>
      <c r="J60" s="9"/>
      <c r="K60" s="9"/>
      <c r="L60" s="9"/>
    </row>
    <row r="61" customFormat="false" ht="15" hidden="false" customHeight="false" outlineLevel="0" collapsed="false">
      <c r="A61" s="12"/>
      <c r="B61" s="12"/>
      <c r="C61" s="12"/>
      <c r="D61" s="22"/>
      <c r="E61" s="9"/>
      <c r="F61" s="9"/>
      <c r="G61" s="9"/>
      <c r="H61" s="9"/>
      <c r="I61" s="9"/>
      <c r="J61" s="9"/>
      <c r="K61" s="9"/>
      <c r="L61" s="9"/>
    </row>
    <row r="62" customFormat="false" ht="15" hidden="false" customHeight="false" outlineLevel="0" collapsed="false">
      <c r="A62" s="12"/>
      <c r="B62" s="12"/>
      <c r="C62" s="12"/>
      <c r="D62" s="22"/>
      <c r="E62" s="9"/>
      <c r="F62" s="9"/>
      <c r="G62" s="9"/>
      <c r="H62" s="9"/>
      <c r="I62" s="9"/>
      <c r="J62" s="9"/>
      <c r="K62" s="9"/>
      <c r="L62" s="9"/>
    </row>
    <row r="63" customFormat="false" ht="15" hidden="false" customHeight="false" outlineLevel="0" collapsed="false">
      <c r="A63" s="12"/>
      <c r="B63" s="12"/>
      <c r="C63" s="12"/>
      <c r="D63" s="22"/>
      <c r="E63" s="9"/>
      <c r="F63" s="9"/>
      <c r="G63" s="9"/>
      <c r="H63" s="9"/>
      <c r="I63" s="9"/>
      <c r="J63" s="9"/>
      <c r="K63" s="9"/>
      <c r="L63" s="9"/>
    </row>
    <row r="64" customFormat="false" ht="15" hidden="false" customHeight="false" outlineLevel="0" collapsed="false">
      <c r="A64" s="12"/>
      <c r="B64" s="12"/>
      <c r="C64" s="12"/>
      <c r="D64" s="22"/>
      <c r="E64" s="9"/>
      <c r="F64" s="9"/>
      <c r="G64" s="9"/>
      <c r="H64" s="9"/>
      <c r="I64" s="9"/>
      <c r="J64" s="9"/>
      <c r="K64" s="9"/>
      <c r="L64" s="9"/>
    </row>
  </sheetData>
  <conditionalFormatting sqref="K7:K46">
    <cfRule type="expression" priority="2" aboveAverage="0" equalAverage="0" bottom="0" percent="0" rank="0" text="" dxfId="1">
      <formula>$K7="гипотеза — не стройте на ней H2–H6"</formula>
    </cfRule>
  </conditionalFormatting>
  <dataValidations count="3">
    <dataValidation allowBlank="true" errorStyle="stop" operator="between" showDropDown="false" showErrorMessage="false" showInputMessage="false" sqref="F7:F46" type="whole">
      <formula1>1</formula1>
      <formula2>5</formula2>
    </dataValidation>
    <dataValidation allowBlank="true" errorStyle="stop" operator="between" showDropDown="false" showErrorMessage="false" showInputMessage="false" sqref="I7:I46" type="list">
      <formula1>Списки!$D$3:$D$6</formula1>
      <formula2>0</formula2>
    </dataValidation>
    <dataValidation allowBlank="true" errorStyle="stop" operator="between" showDropDown="false" showErrorMessage="false" showInputMessage="false" sqref="J7:J46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34"/>
    <col collapsed="false" customWidth="true" hidden="false" outlineLevel="0" max="4" min="4" style="0" width="26"/>
    <col collapsed="false" customWidth="true" hidden="false" outlineLevel="0" max="5" min="5" style="0" width="34"/>
    <col collapsed="false" customWidth="true" hidden="false" outlineLevel="0" max="6" min="6" style="0" width="16"/>
    <col collapsed="false" customWidth="true" hidden="false" outlineLevel="0" max="7" min="7" style="0" width="22"/>
    <col collapsed="false" customWidth="true" hidden="false" outlineLevel="0" max="8" min="8" style="0" width="30"/>
    <col collapsed="false" customWidth="true" hidden="false" outlineLevel="0" max="9" min="9" style="0" width="12"/>
  </cols>
  <sheetData>
    <row r="1" customFormat="false" ht="17.35" hidden="false" customHeight="false" outlineLevel="0" collapsed="false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57.45" hidden="false" customHeight="false" outlineLevel="0" collapsed="false">
      <c r="A2" s="3" t="s">
        <v>89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35.05" hidden="false" customHeight="false" outlineLevel="0" collapsed="false">
      <c r="A3" s="3" t="s">
        <v>90</v>
      </c>
      <c r="B3" s="9"/>
      <c r="C3" s="9"/>
      <c r="D3" s="9"/>
      <c r="E3" s="9"/>
      <c r="F3" s="9"/>
      <c r="G3" s="9"/>
      <c r="H3" s="9"/>
      <c r="I3" s="9"/>
      <c r="J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</row>
    <row r="6" customFormat="false" ht="42" hidden="false" customHeight="true" outlineLevel="0" collapsed="false">
      <c r="A6" s="10" t="s">
        <v>91</v>
      </c>
      <c r="B6" s="10" t="s">
        <v>92</v>
      </c>
      <c r="C6" s="10" t="s">
        <v>93</v>
      </c>
      <c r="D6" s="10" t="s">
        <v>94</v>
      </c>
      <c r="E6" s="10" t="s">
        <v>95</v>
      </c>
      <c r="F6" s="10" t="s">
        <v>96</v>
      </c>
      <c r="G6" s="10" t="s">
        <v>97</v>
      </c>
      <c r="H6" s="10" t="s">
        <v>98</v>
      </c>
      <c r="I6" s="10" t="s">
        <v>99</v>
      </c>
      <c r="J6" s="9"/>
    </row>
    <row r="7" customFormat="false" ht="23.85" hidden="false" customHeight="false" outlineLevel="0" collapsed="false">
      <c r="A7" s="17" t="s">
        <v>100</v>
      </c>
      <c r="B7" s="17" t="s">
        <v>101</v>
      </c>
      <c r="C7" s="17"/>
      <c r="D7" s="17" t="s">
        <v>102</v>
      </c>
      <c r="E7" s="17" t="s">
        <v>103</v>
      </c>
      <c r="F7" s="17" t="s">
        <v>104</v>
      </c>
      <c r="G7" s="17" t="s">
        <v>105</v>
      </c>
      <c r="H7" s="17" t="s">
        <v>106</v>
      </c>
      <c r="I7" s="23" t="n">
        <f aca="false">IFERROR(MATCH($F7,Списки!$G$3:$G$6,0),"")</f>
        <v>1</v>
      </c>
      <c r="J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23" t="str">
        <f aca="false">IFERROR(MATCH($F8,Списки!$G$3:$G$6,0),"")</f>
        <v/>
      </c>
      <c r="J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23" t="str">
        <f aca="false">IFERROR(MATCH($F9,Списки!$G$3:$G$6,0),"")</f>
        <v/>
      </c>
      <c r="J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23" t="str">
        <f aca="false">IFERROR(MATCH($F10,Списки!$G$3:$G$6,0),"")</f>
        <v/>
      </c>
      <c r="J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23" t="str">
        <f aca="false">IFERROR(MATCH($F11,Списки!$G$3:$G$6,0),"")</f>
        <v/>
      </c>
      <c r="J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23" t="str">
        <f aca="false">IFERROR(MATCH($F12,Списки!$G$3:$G$6,0),"")</f>
        <v/>
      </c>
      <c r="J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23" t="str">
        <f aca="false">IFERROR(MATCH($F13,Списки!$G$3:$G$6,0),"")</f>
        <v/>
      </c>
      <c r="J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23" t="str">
        <f aca="false">IFERROR(MATCH($F14,Списки!$G$3:$G$6,0),"")</f>
        <v/>
      </c>
      <c r="J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23" t="str">
        <f aca="false">IFERROR(MATCH($F15,Списки!$G$3:$G$6,0),"")</f>
        <v/>
      </c>
      <c r="J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23" t="str">
        <f aca="false">IFERROR(MATCH($F16,Списки!$G$3:$G$6,0),"")</f>
        <v/>
      </c>
      <c r="J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23" t="str">
        <f aca="false">IFERROR(MATCH($F17,Списки!$G$3:$G$6,0),"")</f>
        <v/>
      </c>
      <c r="J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23" t="str">
        <f aca="false">IFERROR(MATCH($F18,Списки!$G$3:$G$6,0),"")</f>
        <v/>
      </c>
      <c r="J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23" t="str">
        <f aca="false">IFERROR(MATCH($F19,Списки!$G$3:$G$6,0),"")</f>
        <v/>
      </c>
      <c r="J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23" t="str">
        <f aca="false">IFERROR(MATCH($F20,Списки!$G$3:$G$6,0),"")</f>
        <v/>
      </c>
      <c r="J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23" t="str">
        <f aca="false">IFERROR(MATCH($F21,Списки!$G$3:$G$6,0),"")</f>
        <v/>
      </c>
      <c r="J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23" t="str">
        <f aca="false">IFERROR(MATCH($F22,Списки!$G$3:$G$6,0),"")</f>
        <v/>
      </c>
      <c r="J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23" t="str">
        <f aca="false">IFERROR(MATCH($F23,Списки!$G$3:$G$6,0),"")</f>
        <v/>
      </c>
      <c r="J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23" t="str">
        <f aca="false">IFERROR(MATCH($F24,Списки!$G$3:$G$6,0),"")</f>
        <v/>
      </c>
      <c r="J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23" t="str">
        <f aca="false">IFERROR(MATCH($F25,Списки!$G$3:$G$6,0),"")</f>
        <v/>
      </c>
      <c r="J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23" t="str">
        <f aca="false">IFERROR(MATCH($F26,Списки!$G$3:$G$6,0),"")</f>
        <v/>
      </c>
      <c r="J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23" t="str">
        <f aca="false">IFERROR(MATCH($F27,Списки!$G$3:$G$6,0),"")</f>
        <v/>
      </c>
      <c r="J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23" t="str">
        <f aca="false">IFERROR(MATCH($F28,Списки!$G$3:$G$6,0),"")</f>
        <v/>
      </c>
      <c r="J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23" t="str">
        <f aca="false">IFERROR(MATCH($F29,Списки!$G$3:$G$6,0),"")</f>
        <v/>
      </c>
      <c r="J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23" t="str">
        <f aca="false">IFERROR(MATCH($F30,Списки!$G$3:$G$6,0),"")</f>
        <v/>
      </c>
      <c r="J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23" t="str">
        <f aca="false">IFERROR(MATCH($F31,Списки!$G$3:$G$6,0),"")</f>
        <v/>
      </c>
      <c r="J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23" t="str">
        <f aca="false">IFERROR(MATCH($F32,Списки!$G$3:$G$6,0),"")</f>
        <v/>
      </c>
      <c r="J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23" t="str">
        <f aca="false">IFERROR(MATCH($F33,Списки!$G$3:$G$6,0),"")</f>
        <v/>
      </c>
      <c r="J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23" t="str">
        <f aca="false">IFERROR(MATCH($F34,Списки!$G$3:$G$6,0),"")</f>
        <v/>
      </c>
      <c r="J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23" t="str">
        <f aca="false">IFERROR(MATCH($F35,Списки!$G$3:$G$6,0),"")</f>
        <v/>
      </c>
      <c r="J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23" t="str">
        <f aca="false">IFERROR(MATCH($F36,Списки!$G$3:$G$6,0),"")</f>
        <v/>
      </c>
      <c r="J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23" t="str">
        <f aca="false">IFERROR(MATCH($F37,Списки!$G$3:$G$6,0),"")</f>
        <v/>
      </c>
      <c r="J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23" t="str">
        <f aca="false">IFERROR(MATCH($F38,Списки!$G$3:$G$6,0),"")</f>
        <v/>
      </c>
      <c r="J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23" t="str">
        <f aca="false">IFERROR(MATCH($F39,Списки!$G$3:$G$6,0),"")</f>
        <v/>
      </c>
      <c r="J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23" t="str">
        <f aca="false">IFERROR(MATCH($F40,Списки!$G$3:$G$6,0),"")</f>
        <v/>
      </c>
      <c r="J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23" t="str">
        <f aca="false">IFERROR(MATCH($F41,Списки!$G$3:$G$6,0),"")</f>
        <v/>
      </c>
      <c r="J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23" t="str">
        <f aca="false">IFERROR(MATCH($F42,Списки!$G$3:$G$6,0),"")</f>
        <v/>
      </c>
      <c r="J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23" t="str">
        <f aca="false">IFERROR(MATCH($F43,Списки!$G$3:$G$6,0),"")</f>
        <v/>
      </c>
      <c r="J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23" t="str">
        <f aca="false">IFERROR(MATCH($F44,Списки!$G$3:$G$6,0),"")</f>
        <v/>
      </c>
      <c r="J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23" t="str">
        <f aca="false">IFERROR(MATCH($F45,Списки!$G$3:$G$6,0),"")</f>
        <v/>
      </c>
      <c r="J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23" t="str">
        <f aca="false">IFERROR(MATCH($F46,Списки!$G$3:$G$6,0),"")</f>
        <v/>
      </c>
      <c r="J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customFormat="false" ht="46.25" hidden="false" customHeight="false" outlineLevel="0" collapsed="false">
      <c r="A49" s="3" t="s">
        <v>107</v>
      </c>
      <c r="B49" s="9"/>
      <c r="C49" s="9"/>
      <c r="D49" s="9"/>
      <c r="E49" s="9"/>
      <c r="F49" s="9"/>
      <c r="G49" s="9"/>
      <c r="H49" s="9"/>
      <c r="I49" s="9"/>
      <c r="J49" s="9"/>
    </row>
    <row r="50" customFormat="false" ht="46.25" hidden="false" customHeight="false" outlineLevel="0" collapsed="false">
      <c r="A50" s="3" t="s">
        <v>108</v>
      </c>
      <c r="B50" s="9"/>
      <c r="C50" s="9"/>
      <c r="D50" s="9"/>
      <c r="E50" s="9"/>
      <c r="F50" s="9"/>
      <c r="G50" s="9"/>
      <c r="H50" s="9"/>
      <c r="I50" s="9"/>
      <c r="J50" s="9"/>
    </row>
    <row r="51" customFormat="false" ht="46.25" hidden="false" customHeight="false" outlineLevel="0" collapsed="false">
      <c r="A51" s="3" t="s">
        <v>109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23.85" hidden="false" customHeight="false" outlineLevel="0" collapsed="false">
      <c r="A52" s="3" t="s">
        <v>110</v>
      </c>
      <c r="B52" s="9"/>
      <c r="C52" s="9"/>
      <c r="D52" s="9"/>
      <c r="E52" s="9"/>
      <c r="F52" s="9"/>
      <c r="G52" s="9"/>
      <c r="H52" s="9"/>
      <c r="I52" s="9"/>
      <c r="J52" s="9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customFormat="false" ht="15" hidden="false" customHeight="false" outlineLevel="0" collapsed="false">
      <c r="A54" s="14" t="s">
        <v>111</v>
      </c>
      <c r="B54" s="24" t="n">
        <f aca="false">IF(COUNTA($A$7:$A$46)=0,"",COUNTIF($B$7:$B$46,Списки!$E$3)/COUNTA($A$7:$A$46))</f>
        <v>1</v>
      </c>
      <c r="C54" s="9"/>
      <c r="D54" s="9"/>
      <c r="E54" s="9"/>
      <c r="F54" s="9"/>
      <c r="G54" s="9"/>
      <c r="H54" s="9"/>
      <c r="I54" s="9"/>
      <c r="J54" s="9"/>
    </row>
    <row r="55" customFormat="false" ht="35.05" hidden="false" customHeight="false" outlineLevel="0" collapsed="false">
      <c r="A55" s="3" t="s">
        <v>112</v>
      </c>
      <c r="B55" s="9"/>
      <c r="C55" s="9"/>
      <c r="D55" s="9"/>
      <c r="E55" s="9"/>
      <c r="F55" s="9"/>
      <c r="G55" s="9"/>
      <c r="H55" s="9"/>
      <c r="I55" s="9"/>
      <c r="J55" s="9"/>
    </row>
  </sheetData>
  <conditionalFormatting sqref="F7:F46">
    <cfRule type="expression" priority="2" aboveAverage="0" equalAverage="0" bottom="0" percent="0" rank="0" text="" dxfId="0">
      <formula>$F7="дыра"</formula>
    </cfRule>
    <cfRule type="expression" priority="3" aboveAverage="0" equalAverage="0" bottom="0" percent="0" rank="0" text="" dxfId="1">
      <formula>$F7="несовпадение"</formula>
    </cfRule>
  </conditionalFormatting>
  <conditionalFormatting sqref="B54">
    <cfRule type="expression" priority="4" aboveAverage="0" equalAverage="0" bottom="0" percent="0" rank="0" text="" dxfId="0">
      <formula>AND($B54&lt;&gt;"",$B54&gt;0.7)</formula>
    </cfRule>
  </conditionalFormatting>
  <dataValidations count="4">
    <dataValidation allowBlank="true" errorStyle="stop" operator="between" showDropDown="false" showErrorMessage="false" showInputMessage="false" sqref="B7:B46" type="list">
      <formula1>Списки!$E$3:$E$7</formula1>
      <formula2>0</formula2>
    </dataValidation>
    <dataValidation allowBlank="true" errorStyle="stop" operator="between" showDropDown="false" showErrorMessage="false" showInputMessage="false" sqref="C7:C46" type="list">
      <formula1>A2_H1_Боль!$B$7:$B$46</formula1>
      <formula2>0</formula2>
    </dataValidation>
    <dataValidation allowBlank="true" errorStyle="stop" operator="between" showDropDown="false" showErrorMessage="false" showInputMessage="false" sqref="D7:D46" type="list">
      <formula1>Списки!$F$3:$F$7</formula1>
      <formula2>0</formula2>
    </dataValidation>
    <dataValidation allowBlank="true" errorStyle="stop" operator="between" showDropDown="false" showErrorMessage="false" showInputMessage="false" sqref="F7:F46" type="list">
      <formula1>Списки!$G$3:$G$6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2"/>
    <col collapsed="false" customWidth="true" hidden="false" outlineLevel="0" max="3" min="3" style="0" width="18"/>
    <col collapsed="false" customWidth="true" hidden="false" outlineLevel="0" max="4" min="4" style="0" width="30"/>
    <col collapsed="false" customWidth="true" hidden="false" outlineLevel="0" max="5" min="5" style="0" width="38"/>
    <col collapsed="false" customWidth="true" hidden="false" outlineLevel="0" max="6" min="6" style="0" width="18"/>
    <col collapsed="false" customWidth="true" hidden="false" outlineLevel="0" max="7" min="7" style="0" width="22"/>
    <col collapsed="false" customWidth="true" hidden="false" outlineLevel="0" max="8" min="8" style="0" width="24"/>
    <col collapsed="false" customWidth="true" hidden="false" outlineLevel="0" max="9" min="9" style="0" width="34"/>
  </cols>
  <sheetData>
    <row r="1" customFormat="false" ht="17.35" hidden="false" customHeight="false" outlineLevel="0" collapsed="false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68.65" hidden="false" customHeight="false" outlineLevel="0" collapsed="false">
      <c r="A2" s="3" t="s">
        <v>113</v>
      </c>
      <c r="B2" s="9"/>
      <c r="C2" s="9"/>
      <c r="D2" s="9"/>
      <c r="E2" s="9"/>
      <c r="F2" s="9"/>
      <c r="G2" s="9"/>
      <c r="H2" s="9"/>
      <c r="I2" s="9"/>
      <c r="J2" s="9"/>
    </row>
    <row r="3" customFormat="false" ht="35.05" hidden="false" customHeight="false" outlineLevel="0" collapsed="false">
      <c r="A3" s="3" t="s">
        <v>114</v>
      </c>
      <c r="B3" s="9"/>
      <c r="C3" s="9"/>
      <c r="D3" s="9"/>
      <c r="E3" s="9"/>
      <c r="F3" s="9"/>
      <c r="G3" s="9"/>
      <c r="H3" s="9"/>
      <c r="I3" s="9"/>
      <c r="J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</row>
    <row r="6" customFormat="false" ht="42" hidden="false" customHeight="true" outlineLevel="0" collapsed="false">
      <c r="A6" s="10" t="s">
        <v>115</v>
      </c>
      <c r="B6" s="10" t="s">
        <v>116</v>
      </c>
      <c r="C6" s="10" t="s">
        <v>117</v>
      </c>
      <c r="D6" s="10" t="s">
        <v>118</v>
      </c>
      <c r="E6" s="10" t="s">
        <v>119</v>
      </c>
      <c r="F6" s="10" t="s">
        <v>120</v>
      </c>
      <c r="G6" s="10" t="s">
        <v>121</v>
      </c>
      <c r="H6" s="10" t="s">
        <v>122</v>
      </c>
      <c r="I6" s="10" t="s">
        <v>123</v>
      </c>
      <c r="J6" s="9"/>
    </row>
    <row r="7" customFormat="false" ht="23.85" hidden="false" customHeight="false" outlineLevel="0" collapsed="false">
      <c r="A7" s="17"/>
      <c r="B7" s="17" t="s">
        <v>124</v>
      </c>
      <c r="C7" s="17" t="s">
        <v>125</v>
      </c>
      <c r="D7" s="17" t="s">
        <v>126</v>
      </c>
      <c r="E7" s="17" t="s">
        <v>127</v>
      </c>
      <c r="F7" s="17" t="s">
        <v>128</v>
      </c>
      <c r="G7" s="17" t="s">
        <v>129</v>
      </c>
      <c r="H7" s="17" t="s">
        <v>130</v>
      </c>
      <c r="I7" s="18" t="str">
        <f aca="false">IF($B7="","",IF($A7="","сирота — производим, но не обещаем и не видно","привязан"))</f>
        <v>сирота — производим, но не обещаем и не видно</v>
      </c>
      <c r="J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8" t="str">
        <f aca="false">IF($B8="","",IF($A8="","сирота — производим, но не обещаем и не видно","привязан"))</f>
        <v/>
      </c>
      <c r="J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8" t="str">
        <f aca="false">IF($B9="","",IF($A9="","сирота — производим, но не обещаем и не видно","привязан"))</f>
        <v/>
      </c>
      <c r="J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8" t="str">
        <f aca="false">IF($B10="","",IF($A10="","сирота — производим, но не обещаем и не видно","привязан"))</f>
        <v/>
      </c>
      <c r="J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8" t="str">
        <f aca="false">IF($B11="","",IF($A11="","сирота — производим, но не обещаем и не видно","привязан"))</f>
        <v/>
      </c>
      <c r="J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8" t="str">
        <f aca="false">IF($B12="","",IF($A12="","сирота — производим, но не обещаем и не видно","привязан"))</f>
        <v/>
      </c>
      <c r="J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8" t="str">
        <f aca="false">IF($B13="","",IF($A13="","сирота — производим, но не обещаем и не видно","привязан"))</f>
        <v/>
      </c>
      <c r="J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8" t="str">
        <f aca="false">IF($B14="","",IF($A14="","сирота — производим, но не обещаем и не видно","привязан"))</f>
        <v/>
      </c>
      <c r="J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8" t="str">
        <f aca="false">IF($B15="","",IF($A15="","сирота — производим, но не обещаем и не видно","привязан"))</f>
        <v/>
      </c>
      <c r="J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8" t="str">
        <f aca="false">IF($B16="","",IF($A16="","сирота — производим, но не обещаем и не видно","привязан"))</f>
        <v/>
      </c>
      <c r="J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8" t="str">
        <f aca="false">IF($B17="","",IF($A17="","сирота — производим, но не обещаем и не видно","привязан"))</f>
        <v/>
      </c>
      <c r="J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8" t="str">
        <f aca="false">IF($B18="","",IF($A18="","сирота — производим, но не обещаем и не видно","привязан"))</f>
        <v/>
      </c>
      <c r="J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8" t="str">
        <f aca="false">IF($B19="","",IF($A19="","сирота — производим, но не обещаем и не видно","привязан"))</f>
        <v/>
      </c>
      <c r="J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8" t="str">
        <f aca="false">IF($B20="","",IF($A20="","сирота — производим, но не обещаем и не видно","привязан"))</f>
        <v/>
      </c>
      <c r="J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8" t="str">
        <f aca="false">IF($B21="","",IF($A21="","сирота — производим, но не обещаем и не видно","привязан"))</f>
        <v/>
      </c>
      <c r="J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8" t="str">
        <f aca="false">IF($B22="","",IF($A22="","сирота — производим, но не обещаем и не видно","привязан"))</f>
        <v/>
      </c>
      <c r="J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8" t="str">
        <f aca="false">IF($B23="","",IF($A23="","сирота — производим, но не обещаем и не видно","привязан"))</f>
        <v/>
      </c>
      <c r="J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8" t="str">
        <f aca="false">IF($B24="","",IF($A24="","сирота — производим, но не обещаем и не видно","привязан"))</f>
        <v/>
      </c>
      <c r="J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8" t="str">
        <f aca="false">IF($B25="","",IF($A25="","сирота — производим, но не обещаем и не видно","привязан"))</f>
        <v/>
      </c>
      <c r="J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8" t="str">
        <f aca="false">IF($B26="","",IF($A26="","сирота — производим, но не обещаем и не видно","привязан"))</f>
        <v/>
      </c>
      <c r="J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8" t="str">
        <f aca="false">IF($B27="","",IF($A27="","сирота — производим, но не обещаем и не видно","привязан"))</f>
        <v/>
      </c>
      <c r="J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8" t="str">
        <f aca="false">IF($B28="","",IF($A28="","сирота — производим, но не обещаем и не видно","привязан"))</f>
        <v/>
      </c>
      <c r="J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8" t="str">
        <f aca="false">IF($B29="","",IF($A29="","сирота — производим, но не обещаем и не видно","привязан"))</f>
        <v/>
      </c>
      <c r="J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8" t="str">
        <f aca="false">IF($B30="","",IF($A30="","сирота — производим, но не обещаем и не видно","привязан"))</f>
        <v/>
      </c>
      <c r="J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8" t="str">
        <f aca="false">IF($B31="","",IF($A31="","сирота — производим, но не обещаем и не видно","привязан"))</f>
        <v/>
      </c>
      <c r="J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8" t="str">
        <f aca="false">IF($B32="","",IF($A32="","сирота — производим, но не обещаем и не видно","привязан"))</f>
        <v/>
      </c>
      <c r="J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8" t="str">
        <f aca="false">IF($B33="","",IF($A33="","сирота — производим, но не обещаем и не видно","привязан"))</f>
        <v/>
      </c>
      <c r="J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8" t="str">
        <f aca="false">IF($B34="","",IF($A34="","сирота — производим, но не обещаем и не видно","привязан"))</f>
        <v/>
      </c>
      <c r="J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8" t="str">
        <f aca="false">IF($B35="","",IF($A35="","сирота — производим, но не обещаем и не видно","привязан"))</f>
        <v/>
      </c>
      <c r="J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8" t="str">
        <f aca="false">IF($B36="","",IF($A36="","сирота — производим, но не обещаем и не видно","привязан"))</f>
        <v/>
      </c>
      <c r="J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8" t="str">
        <f aca="false">IF($B37="","",IF($A37="","сирота — производим, но не обещаем и не видно","привязан"))</f>
        <v/>
      </c>
      <c r="J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8" t="str">
        <f aca="false">IF($B38="","",IF($A38="","сирота — производим, но не обещаем и не видно","привязан"))</f>
        <v/>
      </c>
      <c r="J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8" t="str">
        <f aca="false">IF($B39="","",IF($A39="","сирота — производим, но не обещаем и не видно","привязан"))</f>
        <v/>
      </c>
      <c r="J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8" t="str">
        <f aca="false">IF($B40="","",IF($A40="","сирота — производим, но не обещаем и не видно","привязан"))</f>
        <v/>
      </c>
      <c r="J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8" t="str">
        <f aca="false">IF($B41="","",IF($A41="","сирота — производим, но не обещаем и не видно","привязан"))</f>
        <v/>
      </c>
      <c r="J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8" t="str">
        <f aca="false">IF($B42="","",IF($A42="","сирота — производим, но не обещаем и не видно","привязан"))</f>
        <v/>
      </c>
      <c r="J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8" t="str">
        <f aca="false">IF($B43="","",IF($A43="","сирота — производим, но не обещаем и не видно","привязан"))</f>
        <v/>
      </c>
      <c r="J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8" t="str">
        <f aca="false">IF($B44="","",IF($A44="","сирота — производим, но не обещаем и не видно","привязан"))</f>
        <v/>
      </c>
      <c r="J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8" t="str">
        <f aca="false">IF($B45="","",IF($A45="","сирота — производим, но не обещаем и не видно","привязан"))</f>
        <v/>
      </c>
      <c r="J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8" t="str">
        <f aca="false">IF($B46="","",IF($A46="","сирота — производим, но не обещаем и не видно","привязан"))</f>
        <v/>
      </c>
      <c r="J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customFormat="false" ht="57.45" hidden="false" customHeight="false" outlineLevel="0" collapsed="false">
      <c r="A49" s="3" t="s">
        <v>131</v>
      </c>
      <c r="B49" s="9"/>
      <c r="C49" s="9"/>
      <c r="D49" s="9"/>
      <c r="E49" s="9"/>
      <c r="F49" s="9"/>
      <c r="G49" s="9"/>
      <c r="H49" s="9"/>
      <c r="I49" s="9"/>
      <c r="J49" s="9"/>
    </row>
    <row r="50" customFormat="false" ht="15" hidden="false" customHeight="fals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customFormat="false" ht="52.2" hidden="false" customHeight="false" outlineLevel="0" collapsed="false">
      <c r="A51" s="5" t="s">
        <v>132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42" hidden="false" customHeight="true" outlineLevel="0" collapsed="false">
      <c r="A52" s="10" t="s">
        <v>91</v>
      </c>
      <c r="B52" s="10" t="s">
        <v>118</v>
      </c>
      <c r="C52" s="10" t="s">
        <v>133</v>
      </c>
      <c r="D52" s="10" t="s">
        <v>58</v>
      </c>
      <c r="E52" s="9"/>
      <c r="F52" s="9"/>
      <c r="G52" s="9"/>
      <c r="H52" s="9"/>
      <c r="I52" s="9"/>
      <c r="J52" s="9"/>
    </row>
    <row r="53" customFormat="false" ht="15" hidden="false" customHeight="false" outlineLevel="0" collapsed="false">
      <c r="A53" s="12"/>
      <c r="B53" s="12"/>
      <c r="C53" s="12"/>
      <c r="D53" s="12"/>
      <c r="E53" s="9"/>
      <c r="F53" s="9"/>
      <c r="G53" s="9"/>
      <c r="H53" s="9"/>
      <c r="I53" s="9"/>
      <c r="J53" s="9"/>
    </row>
    <row r="54" customFormat="false" ht="15" hidden="false" customHeight="false" outlineLevel="0" collapsed="false">
      <c r="A54" s="12"/>
      <c r="B54" s="12"/>
      <c r="C54" s="12"/>
      <c r="D54" s="12"/>
      <c r="E54" s="9"/>
      <c r="F54" s="9"/>
      <c r="G54" s="9"/>
      <c r="H54" s="9"/>
      <c r="I54" s="9"/>
      <c r="J54" s="9"/>
    </row>
    <row r="55" customFormat="false" ht="15" hidden="false" customHeight="false" outlineLevel="0" collapsed="false">
      <c r="A55" s="12"/>
      <c r="B55" s="12"/>
      <c r="C55" s="12"/>
      <c r="D55" s="12"/>
      <c r="E55" s="9"/>
      <c r="F55" s="9"/>
      <c r="G55" s="9"/>
      <c r="H55" s="9"/>
      <c r="I55" s="9"/>
      <c r="J55" s="9"/>
    </row>
    <row r="56" customFormat="false" ht="15" hidden="false" customHeight="false" outlineLevel="0" collapsed="false">
      <c r="A56" s="12"/>
      <c r="B56" s="12"/>
      <c r="C56" s="12"/>
      <c r="D56" s="12"/>
      <c r="E56" s="9"/>
      <c r="F56" s="9"/>
      <c r="G56" s="9"/>
      <c r="H56" s="9"/>
      <c r="I56" s="9"/>
      <c r="J56" s="9"/>
    </row>
    <row r="57" customFormat="false" ht="15" hidden="false" customHeight="false" outlineLevel="0" collapsed="false">
      <c r="A57" s="12"/>
      <c r="B57" s="12"/>
      <c r="C57" s="12"/>
      <c r="D57" s="12"/>
      <c r="E57" s="9"/>
      <c r="F57" s="9"/>
      <c r="G57" s="9"/>
      <c r="H57" s="9"/>
      <c r="I57" s="9"/>
      <c r="J57" s="9"/>
    </row>
    <row r="58" customFormat="false" ht="15" hidden="false" customHeight="false" outlineLevel="0" collapsed="false">
      <c r="A58" s="12"/>
      <c r="B58" s="12"/>
      <c r="C58" s="12"/>
      <c r="D58" s="12"/>
      <c r="E58" s="9"/>
      <c r="F58" s="9"/>
      <c r="G58" s="9"/>
      <c r="H58" s="9"/>
      <c r="I58" s="9"/>
      <c r="J58" s="9"/>
    </row>
    <row r="59" customFormat="false" ht="15" hidden="false" customHeight="false" outlineLevel="0" collapsed="false">
      <c r="A59" s="12"/>
      <c r="B59" s="12"/>
      <c r="C59" s="12"/>
      <c r="D59" s="12"/>
      <c r="E59" s="9"/>
      <c r="F59" s="9"/>
      <c r="G59" s="9"/>
      <c r="H59" s="9"/>
      <c r="I59" s="9"/>
      <c r="J59" s="9"/>
    </row>
    <row r="60" customFormat="false" ht="15" hidden="false" customHeight="false" outlineLevel="0" collapsed="false">
      <c r="A60" s="12"/>
      <c r="B60" s="12"/>
      <c r="C60" s="12"/>
      <c r="D60" s="12"/>
      <c r="E60" s="9"/>
      <c r="F60" s="9"/>
      <c r="G60" s="9"/>
      <c r="H60" s="9"/>
      <c r="I60" s="9"/>
      <c r="J60" s="9"/>
    </row>
    <row r="61" customFormat="false" ht="15" hidden="false" customHeight="false" outlineLevel="0" collapsed="false">
      <c r="A61" s="12"/>
      <c r="B61" s="12"/>
      <c r="C61" s="12"/>
      <c r="D61" s="12"/>
      <c r="E61" s="9"/>
      <c r="F61" s="9"/>
      <c r="G61" s="9"/>
      <c r="H61" s="9"/>
      <c r="I61" s="9"/>
      <c r="J61" s="9"/>
    </row>
    <row r="62" customFormat="false" ht="15" hidden="false" customHeight="false" outlineLevel="0" collapsed="false">
      <c r="A62" s="12"/>
      <c r="B62" s="12"/>
      <c r="C62" s="12"/>
      <c r="D62" s="12"/>
      <c r="E62" s="9"/>
      <c r="F62" s="9"/>
      <c r="G62" s="9"/>
      <c r="H62" s="9"/>
      <c r="I62" s="9"/>
      <c r="J62" s="9"/>
    </row>
    <row r="63" customFormat="false" ht="15" hidden="false" customHeight="false" outlineLevel="0" collapsed="false">
      <c r="A63" s="12"/>
      <c r="B63" s="12"/>
      <c r="C63" s="12"/>
      <c r="D63" s="12"/>
      <c r="E63" s="9"/>
      <c r="F63" s="9"/>
      <c r="G63" s="9"/>
      <c r="H63" s="9"/>
      <c r="I63" s="9"/>
      <c r="J63" s="9"/>
    </row>
    <row r="64" customFormat="false" ht="15" hidden="false" customHeight="false" outlineLevel="0" collapsed="false">
      <c r="A64" s="12"/>
      <c r="B64" s="12"/>
      <c r="C64" s="12"/>
      <c r="D64" s="12"/>
      <c r="E64" s="9"/>
      <c r="F64" s="9"/>
      <c r="G64" s="9"/>
      <c r="H64" s="9"/>
      <c r="I64" s="9"/>
      <c r="J64" s="9"/>
    </row>
  </sheetData>
  <conditionalFormatting sqref="I7:I46">
    <cfRule type="expression" priority="2" aboveAverage="0" equalAverage="0" bottom="0" percent="0" rank="0" text="" dxfId="0">
      <formula>$I7="сирота — производим, но не обещаем и не видно"</formula>
    </cfRule>
  </conditionalFormatting>
  <conditionalFormatting sqref="D53:D64">
    <cfRule type="expression" priority="3" aboveAverage="0" equalAverage="0" bottom="0" percent="0" rank="0" text="" dxfId="0">
      <formula>$D53="отсутствует"</formula>
    </cfRule>
  </conditionalFormatting>
  <dataValidations count="4">
    <dataValidation allowBlank="true" errorStyle="stop" operator="between" showDropDown="false" showErrorMessage="false" showInputMessage="false" sqref="A7:A46" type="list">
      <formula1>A3_H2_Точки!$A$7:$A$46</formula1>
      <formula2>0</formula2>
    </dataValidation>
    <dataValidation allowBlank="true" errorStyle="stop" operator="between" showDropDown="false" showErrorMessage="false" showInputMessage="false" sqref="C7:C46" type="list">
      <formula1>Списки!$H$3:$H$8</formula1>
      <formula2>0</formula2>
    </dataValidation>
    <dataValidation allowBlank="true" errorStyle="stop" operator="between" showDropDown="false" showErrorMessage="false" showInputMessage="false" sqref="H7:H46" type="list">
      <formula1>Списки!$I$3:$I$5</formula1>
      <formula2>0</formula2>
    </dataValidation>
    <dataValidation allowBlank="true" errorStyle="stop" operator="between" showDropDown="false" showErrorMessage="false" showInputMessage="false" sqref="D53:D64" type="list">
      <formula1>Списки!$J$3:$J$5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2"/>
    <col collapsed="false" customWidth="true" hidden="false" outlineLevel="0" max="5" min="3" style="0" width="26"/>
    <col collapsed="false" customWidth="true" hidden="false" outlineLevel="0" max="6" min="6" style="0" width="16"/>
    <col collapsed="false" customWidth="true" hidden="false" outlineLevel="0" max="8" min="7" style="0" width="20"/>
    <col collapsed="false" customWidth="true" hidden="false" outlineLevel="0" max="10" min="9" style="0" width="12"/>
    <col collapsed="false" customWidth="true" hidden="false" outlineLevel="0" max="11" min="11" style="0" width="14"/>
    <col collapsed="false" customWidth="true" hidden="false" outlineLevel="0" max="12" min="12" style="0" width="18"/>
    <col collapsed="false" customWidth="true" hidden="false" outlineLevel="0" max="13" min="13" style="0" width="26"/>
  </cols>
  <sheetData>
    <row r="1" customFormat="false" ht="17.35" hidden="false" customHeight="false" outlineLevel="0" collapsed="false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customFormat="false" ht="68.65" hidden="false" customHeight="false" outlineLevel="0" collapsed="false">
      <c r="A2" s="3" t="s">
        <v>134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customFormat="false" ht="35.05" hidden="false" customHeight="false" outlineLevel="0" collapsed="false">
      <c r="A3" s="3" t="s">
        <v>135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customFormat="false" ht="42" hidden="false" customHeight="true" outlineLevel="0" collapsed="false">
      <c r="A6" s="10" t="s">
        <v>136</v>
      </c>
      <c r="B6" s="10" t="s">
        <v>137</v>
      </c>
      <c r="C6" s="10" t="s">
        <v>138</v>
      </c>
      <c r="D6" s="10" t="s">
        <v>139</v>
      </c>
      <c r="E6" s="10" t="s">
        <v>140</v>
      </c>
      <c r="F6" s="10" t="s">
        <v>141</v>
      </c>
      <c r="G6" s="10" t="s">
        <v>142</v>
      </c>
      <c r="H6" s="10" t="s">
        <v>121</v>
      </c>
      <c r="I6" s="10" t="s">
        <v>143</v>
      </c>
      <c r="J6" s="10" t="s">
        <v>144</v>
      </c>
      <c r="K6" s="10" t="s">
        <v>145</v>
      </c>
      <c r="L6" s="10" t="s">
        <v>146</v>
      </c>
      <c r="M6" s="10" t="s">
        <v>147</v>
      </c>
      <c r="N6" s="9"/>
    </row>
    <row r="7" customFormat="false" ht="23.85" hidden="false" customHeight="false" outlineLevel="0" collapsed="false">
      <c r="A7" s="17" t="s">
        <v>148</v>
      </c>
      <c r="B7" s="17"/>
      <c r="C7" s="17" t="s">
        <v>149</v>
      </c>
      <c r="D7" s="17" t="s">
        <v>150</v>
      </c>
      <c r="E7" s="17" t="s">
        <v>151</v>
      </c>
      <c r="F7" s="17" t="s">
        <v>152</v>
      </c>
      <c r="G7" s="17" t="s">
        <v>153</v>
      </c>
      <c r="H7" s="17" t="s">
        <v>154</v>
      </c>
      <c r="I7" s="17" t="n">
        <v>3</v>
      </c>
      <c r="J7" s="17" t="n">
        <v>2</v>
      </c>
      <c r="K7" s="17" t="s">
        <v>67</v>
      </c>
      <c r="L7" s="18" t="str">
        <f aca="false">IF($A7="","",IF(OR($I7&gt;=3,$K7=Списки!$X$3),Списки!$K$5,IF(OR($I7&gt;=2,$J7&gt;=2),Списки!$K$4,Списки!$K$3)))</f>
        <v>высокий</v>
      </c>
      <c r="M7" s="17"/>
      <c r="N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8" t="str">
        <f aca="false">IF($A8="","",IF(OR($I8&gt;=3,$K8=Списки!$X$3),Списки!$K$5,IF(OR($I8&gt;=2,$J8&gt;=2),Списки!$K$4,Списки!$K$3)))</f>
        <v/>
      </c>
      <c r="M8" s="12"/>
      <c r="N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8" t="str">
        <f aca="false">IF($A9="","",IF(OR($I9&gt;=3,$K9=Списки!$X$3),Списки!$K$5,IF(OR($I9&gt;=2,$J9&gt;=2),Списки!$K$4,Списки!$K$3)))</f>
        <v/>
      </c>
      <c r="M9" s="12"/>
      <c r="N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8" t="str">
        <f aca="false">IF($A10="","",IF(OR($I10&gt;=3,$K10=Списки!$X$3),Списки!$K$5,IF(OR($I10&gt;=2,$J10&gt;=2),Списки!$K$4,Списки!$K$3)))</f>
        <v/>
      </c>
      <c r="M10" s="12"/>
      <c r="N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8" t="str">
        <f aca="false">IF($A11="","",IF(OR($I11&gt;=3,$K11=Списки!$X$3),Списки!$K$5,IF(OR($I11&gt;=2,$J11&gt;=2),Списки!$K$4,Списки!$K$3)))</f>
        <v/>
      </c>
      <c r="M11" s="12"/>
      <c r="N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8" t="str">
        <f aca="false">IF($A12="","",IF(OR($I12&gt;=3,$K12=Списки!$X$3),Списки!$K$5,IF(OR($I12&gt;=2,$J12&gt;=2),Списки!$K$4,Списки!$K$3)))</f>
        <v/>
      </c>
      <c r="M12" s="12"/>
      <c r="N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8" t="str">
        <f aca="false">IF($A13="","",IF(OR($I13&gt;=3,$K13=Списки!$X$3),Списки!$K$5,IF(OR($I13&gt;=2,$J13&gt;=2),Списки!$K$4,Списки!$K$3)))</f>
        <v/>
      </c>
      <c r="M13" s="12"/>
      <c r="N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8" t="str">
        <f aca="false">IF($A14="","",IF(OR($I14&gt;=3,$K14=Списки!$X$3),Списки!$K$5,IF(OR($I14&gt;=2,$J14&gt;=2),Списки!$K$4,Списки!$K$3)))</f>
        <v/>
      </c>
      <c r="M14" s="12"/>
      <c r="N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8" t="str">
        <f aca="false">IF($A15="","",IF(OR($I15&gt;=3,$K15=Списки!$X$3),Списки!$K$5,IF(OR($I15&gt;=2,$J15&gt;=2),Списки!$K$4,Списки!$K$3)))</f>
        <v/>
      </c>
      <c r="M15" s="12"/>
      <c r="N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8" t="str">
        <f aca="false">IF($A16="","",IF(OR($I16&gt;=3,$K16=Списки!$X$3),Списки!$K$5,IF(OR($I16&gt;=2,$J16&gt;=2),Списки!$K$4,Списки!$K$3)))</f>
        <v/>
      </c>
      <c r="M16" s="12"/>
      <c r="N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8" t="str">
        <f aca="false">IF($A17="","",IF(OR($I17&gt;=3,$K17=Списки!$X$3),Списки!$K$5,IF(OR($I17&gt;=2,$J17&gt;=2),Списки!$K$4,Списки!$K$3)))</f>
        <v/>
      </c>
      <c r="M17" s="12"/>
      <c r="N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8" t="str">
        <f aca="false">IF($A18="","",IF(OR($I18&gt;=3,$K18=Списки!$X$3),Списки!$K$5,IF(OR($I18&gt;=2,$J18&gt;=2),Списки!$K$4,Списки!$K$3)))</f>
        <v/>
      </c>
      <c r="M18" s="12"/>
      <c r="N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8" t="str">
        <f aca="false">IF($A19="","",IF(OR($I19&gt;=3,$K19=Списки!$X$3),Списки!$K$5,IF(OR($I19&gt;=2,$J19&gt;=2),Списки!$K$4,Списки!$K$3)))</f>
        <v/>
      </c>
      <c r="M19" s="12"/>
      <c r="N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8" t="str">
        <f aca="false">IF($A20="","",IF(OR($I20&gt;=3,$K20=Списки!$X$3),Списки!$K$5,IF(OR($I20&gt;=2,$J20&gt;=2),Списки!$K$4,Списки!$K$3)))</f>
        <v/>
      </c>
      <c r="M20" s="12"/>
      <c r="N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8" t="str">
        <f aca="false">IF($A21="","",IF(OR($I21&gt;=3,$K21=Списки!$X$3),Списки!$K$5,IF(OR($I21&gt;=2,$J21&gt;=2),Списки!$K$4,Списки!$K$3)))</f>
        <v/>
      </c>
      <c r="M21" s="12"/>
      <c r="N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8" t="str">
        <f aca="false">IF($A22="","",IF(OR($I22&gt;=3,$K22=Списки!$X$3),Списки!$K$5,IF(OR($I22&gt;=2,$J22&gt;=2),Списки!$K$4,Списки!$K$3)))</f>
        <v/>
      </c>
      <c r="M22" s="12"/>
      <c r="N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8" t="str">
        <f aca="false">IF($A23="","",IF(OR($I23&gt;=3,$K23=Списки!$X$3),Списки!$K$5,IF(OR($I23&gt;=2,$J23&gt;=2),Списки!$K$4,Списки!$K$3)))</f>
        <v/>
      </c>
      <c r="M23" s="12"/>
      <c r="N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8" t="str">
        <f aca="false">IF($A24="","",IF(OR($I24&gt;=3,$K24=Списки!$X$3),Списки!$K$5,IF(OR($I24&gt;=2,$J24&gt;=2),Списки!$K$4,Списки!$K$3)))</f>
        <v/>
      </c>
      <c r="M24" s="12"/>
      <c r="N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8" t="str">
        <f aca="false">IF($A25="","",IF(OR($I25&gt;=3,$K25=Списки!$X$3),Списки!$K$5,IF(OR($I25&gt;=2,$J25&gt;=2),Списки!$K$4,Списки!$K$3)))</f>
        <v/>
      </c>
      <c r="M25" s="12"/>
      <c r="N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8" t="str">
        <f aca="false">IF($A26="","",IF(OR($I26&gt;=3,$K26=Списки!$X$3),Списки!$K$5,IF(OR($I26&gt;=2,$J26&gt;=2),Списки!$K$4,Списки!$K$3)))</f>
        <v/>
      </c>
      <c r="M26" s="12"/>
      <c r="N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8" t="str">
        <f aca="false">IF($A27="","",IF(OR($I27&gt;=3,$K27=Списки!$X$3),Списки!$K$5,IF(OR($I27&gt;=2,$J27&gt;=2),Списки!$K$4,Списки!$K$3)))</f>
        <v/>
      </c>
      <c r="M27" s="12"/>
      <c r="N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8" t="str">
        <f aca="false">IF($A28="","",IF(OR($I28&gt;=3,$K28=Списки!$X$3),Списки!$K$5,IF(OR($I28&gt;=2,$J28&gt;=2),Списки!$K$4,Списки!$K$3)))</f>
        <v/>
      </c>
      <c r="M28" s="12"/>
      <c r="N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8" t="str">
        <f aca="false">IF($A29="","",IF(OR($I29&gt;=3,$K29=Списки!$X$3),Списки!$K$5,IF(OR($I29&gt;=2,$J29&gt;=2),Списки!$K$4,Списки!$K$3)))</f>
        <v/>
      </c>
      <c r="M29" s="12"/>
      <c r="N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8" t="str">
        <f aca="false">IF($A30="","",IF(OR($I30&gt;=3,$K30=Списки!$X$3),Списки!$K$5,IF(OR($I30&gt;=2,$J30&gt;=2),Списки!$K$4,Списки!$K$3)))</f>
        <v/>
      </c>
      <c r="M30" s="12"/>
      <c r="N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8" t="str">
        <f aca="false">IF($A31="","",IF(OR($I31&gt;=3,$K31=Списки!$X$3),Списки!$K$5,IF(OR($I31&gt;=2,$J31&gt;=2),Списки!$K$4,Списки!$K$3)))</f>
        <v/>
      </c>
      <c r="M31" s="12"/>
      <c r="N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8" t="str">
        <f aca="false">IF($A32="","",IF(OR($I32&gt;=3,$K32=Списки!$X$3),Списки!$K$5,IF(OR($I32&gt;=2,$J32&gt;=2),Списки!$K$4,Списки!$K$3)))</f>
        <v/>
      </c>
      <c r="M32" s="12"/>
      <c r="N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8" t="str">
        <f aca="false">IF($A33="","",IF(OR($I33&gt;=3,$K33=Списки!$X$3),Списки!$K$5,IF(OR($I33&gt;=2,$J33&gt;=2),Списки!$K$4,Списки!$K$3)))</f>
        <v/>
      </c>
      <c r="M33" s="12"/>
      <c r="N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8" t="str">
        <f aca="false">IF($A34="","",IF(OR($I34&gt;=3,$K34=Списки!$X$3),Списки!$K$5,IF(OR($I34&gt;=2,$J34&gt;=2),Списки!$K$4,Списки!$K$3)))</f>
        <v/>
      </c>
      <c r="M34" s="12"/>
      <c r="N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8" t="str">
        <f aca="false">IF($A35="","",IF(OR($I35&gt;=3,$K35=Списки!$X$3),Списки!$K$5,IF(OR($I35&gt;=2,$J35&gt;=2),Списки!$K$4,Списки!$K$3)))</f>
        <v/>
      </c>
      <c r="M35" s="12"/>
      <c r="N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8" t="str">
        <f aca="false">IF($A36="","",IF(OR($I36&gt;=3,$K36=Списки!$X$3),Списки!$K$5,IF(OR($I36&gt;=2,$J36&gt;=2),Списки!$K$4,Списки!$K$3)))</f>
        <v/>
      </c>
      <c r="M36" s="12"/>
      <c r="N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8" t="str">
        <f aca="false">IF($A37="","",IF(OR($I37&gt;=3,$K37=Списки!$X$3),Списки!$K$5,IF(OR($I37&gt;=2,$J37&gt;=2),Списки!$K$4,Списки!$K$3)))</f>
        <v/>
      </c>
      <c r="M37" s="12"/>
      <c r="N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8" t="str">
        <f aca="false">IF($A38="","",IF(OR($I38&gt;=3,$K38=Списки!$X$3),Списки!$K$5,IF(OR($I38&gt;=2,$J38&gt;=2),Списки!$K$4,Списки!$K$3)))</f>
        <v/>
      </c>
      <c r="M38" s="12"/>
      <c r="N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8" t="str">
        <f aca="false">IF($A39="","",IF(OR($I39&gt;=3,$K39=Списки!$X$3),Списки!$K$5,IF(OR($I39&gt;=2,$J39&gt;=2),Списки!$K$4,Списки!$K$3)))</f>
        <v/>
      </c>
      <c r="M39" s="12"/>
      <c r="N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8" t="str">
        <f aca="false">IF($A40="","",IF(OR($I40&gt;=3,$K40=Списки!$X$3),Списки!$K$5,IF(OR($I40&gt;=2,$J40&gt;=2),Списки!$K$4,Списки!$K$3)))</f>
        <v/>
      </c>
      <c r="M40" s="12"/>
      <c r="N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8" t="str">
        <f aca="false">IF($A41="","",IF(OR($I41&gt;=3,$K41=Списки!$X$3),Списки!$K$5,IF(OR($I41&gt;=2,$J41&gt;=2),Списки!$K$4,Списки!$K$3)))</f>
        <v/>
      </c>
      <c r="M41" s="12"/>
      <c r="N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8" t="str">
        <f aca="false">IF($A42="","",IF(OR($I42&gt;=3,$K42=Списки!$X$3),Списки!$K$5,IF(OR($I42&gt;=2,$J42&gt;=2),Списки!$K$4,Списки!$K$3)))</f>
        <v/>
      </c>
      <c r="M42" s="12"/>
      <c r="N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8" t="str">
        <f aca="false">IF($A43="","",IF(OR($I43&gt;=3,$K43=Списки!$X$3),Списки!$K$5,IF(OR($I43&gt;=2,$J43&gt;=2),Списки!$K$4,Списки!$K$3)))</f>
        <v/>
      </c>
      <c r="M43" s="12"/>
      <c r="N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8" t="str">
        <f aca="false">IF($A44="","",IF(OR($I44&gt;=3,$K44=Списки!$X$3),Списки!$K$5,IF(OR($I44&gt;=2,$J44&gt;=2),Списки!$K$4,Списки!$K$3)))</f>
        <v/>
      </c>
      <c r="M44" s="12"/>
      <c r="N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8" t="str">
        <f aca="false">IF($A45="","",IF(OR($I45&gt;=3,$K45=Списки!$X$3),Списки!$K$5,IF(OR($I45&gt;=2,$J45&gt;=2),Списки!$K$4,Списки!$K$3)))</f>
        <v/>
      </c>
      <c r="M45" s="12"/>
      <c r="N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8" t="str">
        <f aca="false">IF($A46="","",IF(OR($I46&gt;=3,$K46=Списки!$X$3),Списки!$K$5,IF(OR($I46&gt;=2,$J46&gt;=2),Списки!$K$4,Списки!$K$3)))</f>
        <v/>
      </c>
      <c r="M46" s="12"/>
      <c r="N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customFormat="false" ht="15" hidden="false" customHeight="false" outlineLevel="0" collapsed="false">
      <c r="A49" s="14" t="s">
        <v>155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customFormat="false" ht="91" hidden="false" customHeight="false" outlineLevel="0" collapsed="false">
      <c r="A50" s="3" t="s">
        <v>156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customFormat="false" ht="15" hidden="false" customHeight="fals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customFormat="false" ht="46.25" hidden="false" customHeight="false" outlineLevel="0" collapsed="false">
      <c r="A52" s="3" t="s">
        <v>157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</sheetData>
  <conditionalFormatting sqref="L7:L46">
    <cfRule type="expression" priority="2" aboveAverage="0" equalAverage="0" bottom="0" percent="0" rank="0" text="" dxfId="0">
      <formula>$L7="высокий"</formula>
    </cfRule>
  </conditionalFormatting>
  <conditionalFormatting sqref="H7:H46">
    <cfRule type="expression" priority="3" aboveAverage="0" equalAverage="0" bottom="0" percent="0" rank="0" text="" dxfId="1">
      <formula>$H7=""</formula>
    </cfRule>
  </conditionalFormatting>
  <dataValidations count="3">
    <dataValidation allowBlank="true" errorStyle="stop" operator="between" showDropDown="false" showErrorMessage="false" showInputMessage="false" sqref="B7:B46" type="list">
      <formula1>A4_H3_Результаты!$B$7:$B$46</formula1>
      <formula2>0</formula2>
    </dataValidation>
    <dataValidation allowBlank="true" errorStyle="stop" operator="between" showDropDown="false" showErrorMessage="false" showInputMessage="false" sqref="K7:K46" type="list">
      <formula1>Списки!$X$3:$X$4</formula1>
      <formula2>0</formula2>
    </dataValidation>
    <dataValidation allowBlank="true" errorStyle="stop" operator="between" showDropDown="false" showErrorMessage="false" showInputMessage="false" sqref="M7:M46" type="list">
      <formula1>Списки!$L$3:$L$4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2"/>
    <col collapsed="false" customWidth="true" hidden="false" outlineLevel="0" max="3" min="3" style="0" width="38"/>
    <col collapsed="false" customWidth="true" hidden="false" outlineLevel="0" max="6" min="4" style="0" width="22"/>
    <col collapsed="false" customWidth="true" hidden="false" outlineLevel="0" max="7" min="7" style="0" width="18"/>
    <col collapsed="false" customWidth="true" hidden="false" outlineLevel="0" max="8" min="8" style="0" width="30"/>
  </cols>
  <sheetData>
    <row r="1" customFormat="false" ht="17.35" hidden="false" customHeight="false" outlineLevel="0" collapsed="false">
      <c r="A1" s="8" t="s">
        <v>18</v>
      </c>
      <c r="B1" s="9"/>
      <c r="C1" s="9"/>
      <c r="D1" s="9"/>
      <c r="E1" s="9"/>
      <c r="F1" s="9"/>
      <c r="G1" s="9"/>
      <c r="H1" s="9"/>
      <c r="I1" s="9"/>
    </row>
    <row r="2" customFormat="false" ht="57.45" hidden="false" customHeight="false" outlineLevel="0" collapsed="false">
      <c r="A2" s="3" t="s">
        <v>158</v>
      </c>
      <c r="B2" s="9"/>
      <c r="C2" s="9"/>
      <c r="D2" s="9"/>
      <c r="E2" s="9"/>
      <c r="F2" s="9"/>
      <c r="G2" s="9"/>
      <c r="H2" s="9"/>
      <c r="I2" s="9"/>
    </row>
    <row r="3" customFormat="false" ht="46.25" hidden="false" customHeight="false" outlineLevel="0" collapsed="false">
      <c r="A3" s="3" t="s">
        <v>159</v>
      </c>
      <c r="B3" s="9"/>
      <c r="C3" s="9"/>
      <c r="D3" s="9"/>
      <c r="E3" s="9"/>
      <c r="F3" s="9"/>
      <c r="G3" s="9"/>
      <c r="H3" s="9"/>
      <c r="I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</row>
    <row r="6" customFormat="false" ht="42" hidden="false" customHeight="true" outlineLevel="0" collapsed="false">
      <c r="A6" s="10" t="s">
        <v>160</v>
      </c>
      <c r="B6" s="10" t="s">
        <v>161</v>
      </c>
      <c r="C6" s="10" t="s">
        <v>162</v>
      </c>
      <c r="D6" s="10" t="s">
        <v>163</v>
      </c>
      <c r="E6" s="10" t="s">
        <v>164</v>
      </c>
      <c r="F6" s="10" t="s">
        <v>121</v>
      </c>
      <c r="G6" s="10" t="s">
        <v>165</v>
      </c>
      <c r="H6" s="10" t="s">
        <v>123</v>
      </c>
      <c r="I6" s="9"/>
    </row>
    <row r="7" customFormat="false" ht="23.85" hidden="false" customHeight="false" outlineLevel="0" collapsed="false">
      <c r="A7" s="17" t="s">
        <v>166</v>
      </c>
      <c r="B7" s="17"/>
      <c r="C7" s="17" t="s">
        <v>167</v>
      </c>
      <c r="D7" s="17" t="s">
        <v>168</v>
      </c>
      <c r="E7" s="17" t="s">
        <v>169</v>
      </c>
      <c r="F7" s="17" t="s">
        <v>170</v>
      </c>
      <c r="G7" s="17" t="s">
        <v>171</v>
      </c>
      <c r="H7" s="18" t="str">
        <f aca="false">IF($A7="","",IF($B7="","связь не указана — кандидат в сироты",""))</f>
        <v>связь не указана — кандидат в сироты</v>
      </c>
      <c r="I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8" t="str">
        <f aca="false">IF($A8="","",IF($B8="","связь не указана — кандидат в сироты",""))</f>
        <v/>
      </c>
      <c r="I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8" t="str">
        <f aca="false">IF($A9="","",IF($B9="","связь не указана — кандидат в сироты",""))</f>
        <v/>
      </c>
      <c r="I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8" t="str">
        <f aca="false">IF($A10="","",IF($B10="","связь не указана — кандидат в сироты",""))</f>
        <v/>
      </c>
      <c r="I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8" t="str">
        <f aca="false">IF($A11="","",IF($B11="","связь не указана — кандидат в сироты",""))</f>
        <v/>
      </c>
      <c r="I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8" t="str">
        <f aca="false">IF($A12="","",IF($B12="","связь не указана — кандидат в сироты",""))</f>
        <v/>
      </c>
      <c r="I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8" t="str">
        <f aca="false">IF($A13="","",IF($B13="","связь не указана — кандидат в сироты",""))</f>
        <v/>
      </c>
      <c r="I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8" t="str">
        <f aca="false">IF($A14="","",IF($B14="","связь не указана — кандидат в сироты",""))</f>
        <v/>
      </c>
      <c r="I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8" t="str">
        <f aca="false">IF($A15="","",IF($B15="","связь не указана — кандидат в сироты",""))</f>
        <v/>
      </c>
      <c r="I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8" t="str">
        <f aca="false">IF($A16="","",IF($B16="","связь не указана — кандидат в сироты",""))</f>
        <v/>
      </c>
      <c r="I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8" t="str">
        <f aca="false">IF($A17="","",IF($B17="","связь не указана — кандидат в сироты",""))</f>
        <v/>
      </c>
      <c r="I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8" t="str">
        <f aca="false">IF($A18="","",IF($B18="","связь не указана — кандидат в сироты",""))</f>
        <v/>
      </c>
      <c r="I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8" t="str">
        <f aca="false">IF($A19="","",IF($B19="","связь не указана — кандидат в сироты",""))</f>
        <v/>
      </c>
      <c r="I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8" t="str">
        <f aca="false">IF($A20="","",IF($B20="","связь не указана — кандидат в сироты",""))</f>
        <v/>
      </c>
      <c r="I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8" t="str">
        <f aca="false">IF($A21="","",IF($B21="","связь не указана — кандидат в сироты",""))</f>
        <v/>
      </c>
      <c r="I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8" t="str">
        <f aca="false">IF($A22="","",IF($B22="","связь не указана — кандидат в сироты",""))</f>
        <v/>
      </c>
      <c r="I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8" t="str">
        <f aca="false">IF($A23="","",IF($B23="","связь не указана — кандидат в сироты",""))</f>
        <v/>
      </c>
      <c r="I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8" t="str">
        <f aca="false">IF($A24="","",IF($B24="","связь не указана — кандидат в сироты",""))</f>
        <v/>
      </c>
      <c r="I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8" t="str">
        <f aca="false">IF($A25="","",IF($B25="","связь не указана — кандидат в сироты",""))</f>
        <v/>
      </c>
      <c r="I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8" t="str">
        <f aca="false">IF($A26="","",IF($B26="","связь не указана — кандидат в сироты",""))</f>
        <v/>
      </c>
      <c r="I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8" t="str">
        <f aca="false">IF($A27="","",IF($B27="","связь не указана — кандидат в сироты",""))</f>
        <v/>
      </c>
      <c r="I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8" t="str">
        <f aca="false">IF($A28="","",IF($B28="","связь не указана — кандидат в сироты",""))</f>
        <v/>
      </c>
      <c r="I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8" t="str">
        <f aca="false">IF($A29="","",IF($B29="","связь не указана — кандидат в сироты",""))</f>
        <v/>
      </c>
      <c r="I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8" t="str">
        <f aca="false">IF($A30="","",IF($B30="","связь не указана — кандидат в сироты",""))</f>
        <v/>
      </c>
      <c r="I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8" t="str">
        <f aca="false">IF($A31="","",IF($B31="","связь не указана — кандидат в сироты",""))</f>
        <v/>
      </c>
      <c r="I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8" t="str">
        <f aca="false">IF($A32="","",IF($B32="","связь не указана — кандидат в сироты",""))</f>
        <v/>
      </c>
      <c r="I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8" t="str">
        <f aca="false">IF($A33="","",IF($B33="","связь не указана — кандидат в сироты",""))</f>
        <v/>
      </c>
      <c r="I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8" t="str">
        <f aca="false">IF($A34="","",IF($B34="","связь не указана — кандидат в сироты",""))</f>
        <v/>
      </c>
      <c r="I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8" t="str">
        <f aca="false">IF($A35="","",IF($B35="","связь не указана — кандидат в сироты",""))</f>
        <v/>
      </c>
      <c r="I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8" t="str">
        <f aca="false">IF($A36="","",IF($B36="","связь не указана — кандидат в сироты",""))</f>
        <v/>
      </c>
      <c r="I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8" t="str">
        <f aca="false">IF($A37="","",IF($B37="","связь не указана — кандидат в сироты",""))</f>
        <v/>
      </c>
      <c r="I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8" t="str">
        <f aca="false">IF($A38="","",IF($B38="","связь не указана — кандидат в сироты",""))</f>
        <v/>
      </c>
      <c r="I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8" t="str">
        <f aca="false">IF($A39="","",IF($B39="","связь не указана — кандидат в сироты",""))</f>
        <v/>
      </c>
      <c r="I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8" t="str">
        <f aca="false">IF($A40="","",IF($B40="","связь не указана — кандидат в сироты",""))</f>
        <v/>
      </c>
      <c r="I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8" t="str">
        <f aca="false">IF($A41="","",IF($B41="","связь не указана — кандидат в сироты",""))</f>
        <v/>
      </c>
      <c r="I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8" t="str">
        <f aca="false">IF($A42="","",IF($B42="","связь не указана — кандидат в сироты",""))</f>
        <v/>
      </c>
      <c r="I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8" t="str">
        <f aca="false">IF($A43="","",IF($B43="","связь не указана — кандидат в сироты",""))</f>
        <v/>
      </c>
      <c r="I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8" t="str">
        <f aca="false">IF($A44="","",IF($B44="","связь не указана — кандидат в сироты",""))</f>
        <v/>
      </c>
      <c r="I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8" t="str">
        <f aca="false">IF($A45="","",IF($B45="","связь не указана — кандидат в сироты",""))</f>
        <v/>
      </c>
      <c r="I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8" t="str">
        <f aca="false">IF($A46="","",IF($B46="","связь не указана — кандидат в сироты",""))</f>
        <v/>
      </c>
      <c r="I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</row>
    <row r="49" customFormat="false" ht="46.25" hidden="false" customHeight="false" outlineLevel="0" collapsed="false">
      <c r="A49" s="3" t="s">
        <v>172</v>
      </c>
      <c r="B49" s="9"/>
      <c r="C49" s="9"/>
      <c r="D49" s="9"/>
      <c r="E49" s="9"/>
      <c r="F49" s="9"/>
      <c r="G49" s="9"/>
      <c r="H49" s="9"/>
      <c r="I49" s="9"/>
    </row>
    <row r="50" customFormat="false" ht="23.85" hidden="false" customHeight="false" outlineLevel="0" collapsed="false">
      <c r="A50" s="3" t="s">
        <v>173</v>
      </c>
      <c r="B50" s="9"/>
      <c r="C50" s="9"/>
      <c r="D50" s="9"/>
      <c r="E50" s="9"/>
      <c r="F50" s="9"/>
      <c r="G50" s="9"/>
      <c r="H50" s="9"/>
      <c r="I50" s="9"/>
    </row>
    <row r="51" customFormat="false" ht="46.25" hidden="false" customHeight="false" outlineLevel="0" collapsed="false">
      <c r="A51" s="3" t="s">
        <v>174</v>
      </c>
      <c r="B51" s="9"/>
      <c r="C51" s="9"/>
      <c r="D51" s="9"/>
      <c r="E51" s="9"/>
      <c r="F51" s="9"/>
      <c r="G51" s="9"/>
      <c r="H51" s="9"/>
      <c r="I51" s="9"/>
    </row>
    <row r="52" customFormat="false" ht="46.25" hidden="false" customHeight="false" outlineLevel="0" collapsed="false">
      <c r="A52" s="3" t="s">
        <v>175</v>
      </c>
      <c r="B52" s="9"/>
      <c r="C52" s="9"/>
      <c r="D52" s="9"/>
      <c r="E52" s="9"/>
      <c r="F52" s="9"/>
      <c r="G52" s="9"/>
      <c r="H52" s="9"/>
      <c r="I52" s="9"/>
    </row>
    <row r="53" customFormat="false" ht="15" hidden="false" customHeight="false" outlineLevel="0" collapsed="false">
      <c r="A53" s="9"/>
      <c r="B53" s="9"/>
      <c r="C53" s="9"/>
      <c r="D53" s="9"/>
      <c r="E53" s="9"/>
      <c r="F53" s="9"/>
      <c r="G53" s="9"/>
      <c r="H53" s="9"/>
      <c r="I53" s="9"/>
    </row>
    <row r="54" customFormat="false" ht="64.9" hidden="false" customHeight="false" outlineLevel="0" collapsed="false">
      <c r="A54" s="5" t="s">
        <v>176</v>
      </c>
      <c r="B54" s="9"/>
      <c r="C54" s="9"/>
      <c r="D54" s="9"/>
      <c r="E54" s="9"/>
      <c r="F54" s="9"/>
      <c r="G54" s="9"/>
      <c r="H54" s="9"/>
      <c r="I54" s="9"/>
    </row>
    <row r="55" customFormat="false" ht="42" hidden="false" customHeight="true" outlineLevel="0" collapsed="false">
      <c r="A55" s="10" t="s">
        <v>177</v>
      </c>
      <c r="B55" s="10" t="s">
        <v>178</v>
      </c>
      <c r="C55" s="10" t="s">
        <v>179</v>
      </c>
      <c r="D55" s="9"/>
      <c r="E55" s="9"/>
      <c r="F55" s="9"/>
      <c r="G55" s="9"/>
      <c r="H55" s="9"/>
      <c r="I55" s="9"/>
    </row>
    <row r="56" customFormat="false" ht="23.85" hidden="false" customHeight="false" outlineLevel="0" collapsed="false">
      <c r="A56" s="20" t="s">
        <v>180</v>
      </c>
      <c r="B56" s="20" t="s">
        <v>181</v>
      </c>
      <c r="C56" s="20" t="s">
        <v>182</v>
      </c>
      <c r="D56" s="9"/>
      <c r="E56" s="9"/>
      <c r="F56" s="9"/>
      <c r="G56" s="9"/>
      <c r="H56" s="9"/>
      <c r="I56" s="9"/>
    </row>
    <row r="57" customFormat="false" ht="15" hidden="false" customHeight="false" outlineLevel="0" collapsed="false">
      <c r="A57" s="20" t="s">
        <v>183</v>
      </c>
      <c r="B57" s="20" t="s">
        <v>184</v>
      </c>
      <c r="C57" s="20" t="s">
        <v>185</v>
      </c>
      <c r="D57" s="9"/>
      <c r="E57" s="9"/>
      <c r="F57" s="9"/>
      <c r="G57" s="9"/>
      <c r="H57" s="9"/>
      <c r="I57" s="9"/>
    </row>
    <row r="58" customFormat="false" ht="23.85" hidden="false" customHeight="false" outlineLevel="0" collapsed="false">
      <c r="A58" s="20" t="s">
        <v>186</v>
      </c>
      <c r="B58" s="20" t="s">
        <v>187</v>
      </c>
      <c r="C58" s="20" t="s">
        <v>188</v>
      </c>
      <c r="D58" s="9"/>
      <c r="E58" s="9"/>
      <c r="F58" s="9"/>
      <c r="G58" s="9"/>
      <c r="H58" s="9"/>
      <c r="I58" s="9"/>
    </row>
    <row r="59" customFormat="false" ht="15" hidden="false" customHeight="false" outlineLevel="0" collapsed="false">
      <c r="A59" s="12"/>
      <c r="B59" s="12"/>
      <c r="C59" s="12"/>
      <c r="D59" s="9"/>
      <c r="E59" s="9"/>
      <c r="F59" s="9"/>
      <c r="G59" s="9"/>
      <c r="H59" s="9"/>
      <c r="I59" s="9"/>
    </row>
    <row r="60" customFormat="false" ht="15" hidden="false" customHeight="false" outlineLevel="0" collapsed="false">
      <c r="A60" s="12"/>
      <c r="B60" s="12"/>
      <c r="C60" s="12"/>
      <c r="D60" s="9"/>
      <c r="E60" s="9"/>
      <c r="F60" s="9"/>
      <c r="G60" s="9"/>
      <c r="H60" s="9"/>
      <c r="I60" s="9"/>
    </row>
    <row r="61" customFormat="false" ht="15" hidden="false" customHeight="false" outlineLevel="0" collapsed="false">
      <c r="A61" s="12"/>
      <c r="B61" s="12"/>
      <c r="C61" s="12"/>
      <c r="D61" s="9"/>
      <c r="E61" s="9"/>
      <c r="F61" s="9"/>
      <c r="G61" s="9"/>
      <c r="H61" s="9"/>
      <c r="I61" s="9"/>
    </row>
    <row r="62" customFormat="false" ht="15" hidden="false" customHeight="false" outlineLevel="0" collapsed="false">
      <c r="A62" s="12"/>
      <c r="B62" s="12"/>
      <c r="C62" s="12"/>
      <c r="D62" s="9"/>
      <c r="E62" s="9"/>
      <c r="F62" s="9"/>
      <c r="G62" s="9"/>
      <c r="H62" s="9"/>
      <c r="I62" s="9"/>
    </row>
    <row r="63" customFormat="false" ht="15" hidden="false" customHeight="false" outlineLevel="0" collapsed="false">
      <c r="A63" s="9"/>
      <c r="B63" s="9"/>
      <c r="C63" s="9"/>
      <c r="D63" s="9"/>
      <c r="E63" s="9"/>
      <c r="F63" s="9"/>
      <c r="G63" s="9"/>
      <c r="H63" s="9"/>
      <c r="I63" s="9"/>
    </row>
    <row r="64" customFormat="false" ht="15" hidden="false" customHeight="false" outlineLevel="0" collapsed="false">
      <c r="A64" s="5" t="s">
        <v>189</v>
      </c>
      <c r="B64" s="9"/>
      <c r="C64" s="9"/>
      <c r="D64" s="9"/>
      <c r="E64" s="9"/>
      <c r="F64" s="9"/>
      <c r="G64" s="9"/>
      <c r="H64" s="9"/>
      <c r="I64" s="9"/>
    </row>
    <row r="65" customFormat="false" ht="15" hidden="false" customHeight="false" outlineLevel="0" collapsed="false">
      <c r="A65" s="25" t="s">
        <v>190</v>
      </c>
      <c r="B65" s="26"/>
      <c r="C65" s="9"/>
      <c r="D65" s="9"/>
      <c r="E65" s="9"/>
      <c r="F65" s="9"/>
      <c r="G65" s="9"/>
      <c r="H65" s="9"/>
      <c r="I65" s="9"/>
    </row>
    <row r="66" customFormat="false" ht="15" hidden="false" customHeight="false" outlineLevel="0" collapsed="false">
      <c r="A66" s="25" t="s">
        <v>191</v>
      </c>
      <c r="B66" s="26"/>
      <c r="C66" s="9"/>
      <c r="D66" s="9"/>
      <c r="E66" s="9"/>
      <c r="F66" s="9"/>
      <c r="G66" s="9"/>
      <c r="H66" s="9"/>
      <c r="I66" s="9"/>
    </row>
    <row r="67" customFormat="false" ht="15" hidden="false" customHeight="false" outlineLevel="0" collapsed="false">
      <c r="A67" s="14" t="s">
        <v>192</v>
      </c>
      <c r="B67" s="24" t="str">
        <f aca="false">IF(OR($B65="",$B66=""),"",$B65/$B66)</f>
        <v/>
      </c>
      <c r="C67" s="9"/>
      <c r="D67" s="9"/>
      <c r="E67" s="9"/>
      <c r="F67" s="9"/>
      <c r="G67" s="9"/>
      <c r="H67" s="9"/>
      <c r="I67" s="9"/>
    </row>
    <row r="68" customFormat="false" ht="15" hidden="false" customHeight="false" outlineLevel="0" collapsed="false">
      <c r="A68" s="14" t="s">
        <v>193</v>
      </c>
      <c r="B68" s="27" t="str">
        <f aca="false">IF($B67="","",IF($B67&gt;0.4,"!","норма"))</f>
        <v/>
      </c>
      <c r="C68" s="9"/>
      <c r="D68" s="9"/>
      <c r="E68" s="9"/>
      <c r="F68" s="9"/>
      <c r="G68" s="9"/>
      <c r="H68" s="9"/>
      <c r="I68" s="9"/>
    </row>
    <row r="69" customFormat="false" ht="35.05" hidden="false" customHeight="false" outlineLevel="0" collapsed="false">
      <c r="A69" s="3" t="s">
        <v>194</v>
      </c>
      <c r="B69" s="9"/>
      <c r="C69" s="9"/>
      <c r="D69" s="9"/>
      <c r="E69" s="9"/>
      <c r="F69" s="9"/>
      <c r="G69" s="9"/>
      <c r="H69" s="9"/>
      <c r="I69" s="9"/>
    </row>
  </sheetData>
  <conditionalFormatting sqref="G7:G46">
    <cfRule type="expression" priority="2" aboveAverage="0" equalAverage="0" bottom="0" percent="0" rank="0" text="" dxfId="0">
      <formula>$G7="сирота"</formula>
    </cfRule>
    <cfRule type="expression" priority="3" aboveAverage="0" equalAverage="0" bottom="0" percent="0" rank="0" text="" dxfId="0">
      <formula>$G7="зомби"</formula>
    </cfRule>
    <cfRule type="expression" priority="4" aboveAverage="0" equalAverage="0" bottom="0" percent="0" rank="0" text="" dxfId="1">
      <formula>$G7="раздут"</formula>
    </cfRule>
  </conditionalFormatting>
  <conditionalFormatting sqref="H7:H46">
    <cfRule type="expression" priority="5" aboveAverage="0" equalAverage="0" bottom="0" percent="0" rank="0" text="" dxfId="1">
      <formula>$H7&lt;&gt;""</formula>
    </cfRule>
  </conditionalFormatting>
  <conditionalFormatting sqref="B68">
    <cfRule type="expression" priority="6" aboveAverage="0" equalAverage="0" bottom="0" percent="0" rank="0" text="" dxfId="0">
      <formula>$B68="!"</formula>
    </cfRule>
  </conditionalFormatting>
  <dataValidations count="2">
    <dataValidation allowBlank="true" errorStyle="stop" operator="between" showDropDown="false" showErrorMessage="false" showInputMessage="false" sqref="B7:B46" type="list">
      <formula1>A5_H4_Процессы!$A$7:$A$46</formula1>
      <formula2>0</formula2>
    </dataValidation>
    <dataValidation allowBlank="true" errorStyle="stop" operator="between" showDropDown="false" showErrorMessage="false" showInputMessage="false" sqref="G7:G46" type="list">
      <formula1>Списки!$M$3:$M$6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6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8" min="7" style="0" width="22"/>
    <col collapsed="false" customWidth="true" hidden="false" outlineLevel="0" max="10" min="9" style="0" width="30"/>
    <col collapsed="false" customWidth="true" hidden="false" outlineLevel="0" max="14" min="11" style="0" width="18"/>
    <col collapsed="false" customWidth="true" hidden="false" outlineLevel="0" max="15" min="15" style="0" width="32"/>
  </cols>
  <sheetData>
    <row r="1" customFormat="false" ht="17.35" hidden="false" customHeight="false" outlineLevel="0" collapsed="false">
      <c r="A1" s="8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customFormat="false" ht="68.65" hidden="false" customHeight="false" outlineLevel="0" collapsed="false">
      <c r="A2" s="3" t="s">
        <v>195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customFormat="false" ht="46.25" hidden="false" customHeight="false" outlineLevel="0" collapsed="false">
      <c r="A3" s="3" t="s">
        <v>196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customFormat="false" ht="15" hidden="false" customHeight="false" outlineLevel="0" collapsed="false">
      <c r="A5" s="5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customFormat="false" ht="42" hidden="false" customHeight="true" outlineLevel="0" collapsed="false">
      <c r="A6" s="10" t="s">
        <v>197</v>
      </c>
      <c r="B6" s="10" t="s">
        <v>55</v>
      </c>
      <c r="C6" s="10" t="s">
        <v>198</v>
      </c>
      <c r="D6" s="10" t="s">
        <v>199</v>
      </c>
      <c r="E6" s="10" t="s">
        <v>200</v>
      </c>
      <c r="F6" s="10" t="s">
        <v>201</v>
      </c>
      <c r="G6" s="10" t="s">
        <v>202</v>
      </c>
      <c r="H6" s="10" t="s">
        <v>203</v>
      </c>
      <c r="I6" s="10" t="s">
        <v>204</v>
      </c>
      <c r="J6" s="10" t="s">
        <v>205</v>
      </c>
      <c r="K6" s="10" t="s">
        <v>206</v>
      </c>
      <c r="L6" s="10" t="s">
        <v>207</v>
      </c>
      <c r="M6" s="10" t="s">
        <v>208</v>
      </c>
      <c r="N6" s="10" t="s">
        <v>209</v>
      </c>
      <c r="O6" s="10" t="s">
        <v>210</v>
      </c>
      <c r="P6" s="9"/>
    </row>
    <row r="7" customFormat="false" ht="23.85" hidden="false" customHeight="false" outlineLevel="0" collapsed="false">
      <c r="A7" s="17" t="s">
        <v>211</v>
      </c>
      <c r="B7" s="17" t="s">
        <v>212</v>
      </c>
      <c r="C7" s="17" t="s">
        <v>213</v>
      </c>
      <c r="D7" s="17" t="s">
        <v>213</v>
      </c>
      <c r="E7" s="17" t="s">
        <v>213</v>
      </c>
      <c r="F7" s="17" t="s">
        <v>214</v>
      </c>
      <c r="G7" s="17" t="s">
        <v>215</v>
      </c>
      <c r="H7" s="17" t="s">
        <v>215</v>
      </c>
      <c r="I7" s="17" t="s">
        <v>216</v>
      </c>
      <c r="J7" s="17" t="s">
        <v>217</v>
      </c>
      <c r="K7" s="17" t="s">
        <v>218</v>
      </c>
      <c r="L7" s="17" t="s">
        <v>219</v>
      </c>
      <c r="M7" s="17" t="s">
        <v>220</v>
      </c>
      <c r="N7" s="17" t="s">
        <v>221</v>
      </c>
      <c r="O7" s="18" t="str">
        <f aca="false">IF($A7="","",IF(AND($D7=Списки!$O$5,$I7=""),"цена ошибки высокая, резервный режим не задокументирован",""))</f>
        <v/>
      </c>
      <c r="P7" s="19" t="s">
        <v>68</v>
      </c>
    </row>
    <row r="8" customFormat="false" ht="15" hidden="false" customHeight="fals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8" t="str">
        <f aca="false">IF($A8="","",IF(AND($D8=Списки!$O$5,$I8=""),"цена ошибки высокая, резервный режим не задокументирован",""))</f>
        <v/>
      </c>
      <c r="P8" s="9"/>
    </row>
    <row r="9" customFormat="false" ht="15" hidden="false" customHeight="false" outlineLevel="0" collapsed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8" t="str">
        <f aca="false">IF($A9="","",IF(AND($D9=Списки!$O$5,$I9=""),"цена ошибки высокая, резервный режим не задокументирован",""))</f>
        <v/>
      </c>
      <c r="P9" s="9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8" t="str">
        <f aca="false">IF($A10="","",IF(AND($D10=Списки!$O$5,$I10=""),"цена ошибки высокая, резервный режим не задокументирован",""))</f>
        <v/>
      </c>
      <c r="P10" s="9"/>
    </row>
    <row r="11" customFormat="false" ht="15" hidden="false" customHeight="false" outlineLevel="0" collapsed="false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8" t="str">
        <f aca="false">IF($A11="","",IF(AND($D11=Списки!$O$5,$I11=""),"цена ошибки высокая, резервный режим не задокументирован",""))</f>
        <v/>
      </c>
      <c r="P11" s="9"/>
    </row>
    <row r="12" customFormat="false" ht="15" hidden="false" customHeight="fals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8" t="str">
        <f aca="false">IF($A12="","",IF(AND($D12=Списки!$O$5,$I12=""),"цена ошибки высокая, резервный режим не задокументирован",""))</f>
        <v/>
      </c>
      <c r="P12" s="9"/>
    </row>
    <row r="13" customFormat="false" ht="15" hidden="false" customHeight="false" outlineLevel="0" collapsed="false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8" t="str">
        <f aca="false">IF($A13="","",IF(AND($D13=Списки!$O$5,$I13=""),"цена ошибки высокая, резервный режим не задокументирован",""))</f>
        <v/>
      </c>
      <c r="P13" s="9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8" t="str">
        <f aca="false">IF($A14="","",IF(AND($D14=Списки!$O$5,$I14=""),"цена ошибки высокая, резервный режим не задокументирован",""))</f>
        <v/>
      </c>
      <c r="P14" s="9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8" t="str">
        <f aca="false">IF($A15="","",IF(AND($D15=Списки!$O$5,$I15=""),"цена ошибки высокая, резервный режим не задокументирован",""))</f>
        <v/>
      </c>
      <c r="P15" s="9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8" t="str">
        <f aca="false">IF($A16="","",IF(AND($D16=Списки!$O$5,$I16=""),"цена ошибки высокая, резервный режим не задокументирован",""))</f>
        <v/>
      </c>
      <c r="P16" s="9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8" t="str">
        <f aca="false">IF($A17="","",IF(AND($D17=Списки!$O$5,$I17=""),"цена ошибки высокая, резервный режим не задокументирован",""))</f>
        <v/>
      </c>
      <c r="P17" s="9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8" t="str">
        <f aca="false">IF($A18="","",IF(AND($D18=Списки!$O$5,$I18=""),"цена ошибки высокая, резервный режим не задокументирован",""))</f>
        <v/>
      </c>
      <c r="P18" s="9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8" t="str">
        <f aca="false">IF($A19="","",IF(AND($D19=Списки!$O$5,$I19=""),"цена ошибки высокая, резервный режим не задокументирован",""))</f>
        <v/>
      </c>
      <c r="P19" s="9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8" t="str">
        <f aca="false">IF($A20="","",IF(AND($D20=Списки!$O$5,$I20=""),"цена ошибки высокая, резервный режим не задокументирован",""))</f>
        <v/>
      </c>
      <c r="P20" s="9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8" t="str">
        <f aca="false">IF($A21="","",IF(AND($D21=Списки!$O$5,$I21=""),"цена ошибки высокая, резервный режим не задокументирован",""))</f>
        <v/>
      </c>
      <c r="P21" s="9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8" t="str">
        <f aca="false">IF($A22="","",IF(AND($D22=Списки!$O$5,$I22=""),"цена ошибки высокая, резервный режим не задокументирован",""))</f>
        <v/>
      </c>
      <c r="P22" s="9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8" t="str">
        <f aca="false">IF($A23="","",IF(AND($D23=Списки!$O$5,$I23=""),"цена ошибки высокая, резервный режим не задокументирован",""))</f>
        <v/>
      </c>
      <c r="P23" s="9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8" t="str">
        <f aca="false">IF($A24="","",IF(AND($D24=Списки!$O$5,$I24=""),"цена ошибки высокая, резервный режим не задокументирован",""))</f>
        <v/>
      </c>
      <c r="P24" s="9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8" t="str">
        <f aca="false">IF($A25="","",IF(AND($D25=Списки!$O$5,$I25=""),"цена ошибки высокая, резервный режим не задокументирован",""))</f>
        <v/>
      </c>
      <c r="P25" s="9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8" t="str">
        <f aca="false">IF($A26="","",IF(AND($D26=Списки!$O$5,$I26=""),"цена ошибки высокая, резервный режим не задокументирован",""))</f>
        <v/>
      </c>
      <c r="P26" s="9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8" t="str">
        <f aca="false">IF($A27="","",IF(AND($D27=Списки!$O$5,$I27=""),"цена ошибки высокая, резервный режим не задокументирован",""))</f>
        <v/>
      </c>
      <c r="P27" s="9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8" t="str">
        <f aca="false">IF($A28="","",IF(AND($D28=Списки!$O$5,$I28=""),"цена ошибки высокая, резервный режим не задокументирован",""))</f>
        <v/>
      </c>
      <c r="P28" s="9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8" t="str">
        <f aca="false">IF($A29="","",IF(AND($D29=Списки!$O$5,$I29=""),"цена ошибки высокая, резервный режим не задокументирован",""))</f>
        <v/>
      </c>
      <c r="P29" s="9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8" t="str">
        <f aca="false">IF($A30="","",IF(AND($D30=Списки!$O$5,$I30=""),"цена ошибки высокая, резервный режим не задокументирован",""))</f>
        <v/>
      </c>
      <c r="P30" s="9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8" t="str">
        <f aca="false">IF($A31="","",IF(AND($D31=Списки!$O$5,$I31=""),"цена ошибки высокая, резервный режим не задокументирован",""))</f>
        <v/>
      </c>
      <c r="P31" s="9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8" t="str">
        <f aca="false">IF($A32="","",IF(AND($D32=Списки!$O$5,$I32=""),"цена ошибки высокая, резервный режим не задокументирован",""))</f>
        <v/>
      </c>
      <c r="P32" s="9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8" t="str">
        <f aca="false">IF($A33="","",IF(AND($D33=Списки!$O$5,$I33=""),"цена ошибки высокая, резервный режим не задокументирован",""))</f>
        <v/>
      </c>
      <c r="P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8" t="str">
        <f aca="false">IF($A34="","",IF(AND($D34=Списки!$O$5,$I34=""),"цена ошибки высокая, резервный режим не задокументирован",""))</f>
        <v/>
      </c>
      <c r="P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8" t="str">
        <f aca="false">IF($A35="","",IF(AND($D35=Списки!$O$5,$I35=""),"цена ошибки высокая, резервный режим не задокументирован",""))</f>
        <v/>
      </c>
      <c r="P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8" t="str">
        <f aca="false">IF($A36="","",IF(AND($D36=Списки!$O$5,$I36=""),"цена ошибки высокая, резервный режим не задокументирован",""))</f>
        <v/>
      </c>
      <c r="P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8" t="str">
        <f aca="false">IF($A37="","",IF(AND($D37=Списки!$O$5,$I37=""),"цена ошибки высокая, резервный режим не задокументирован",""))</f>
        <v/>
      </c>
      <c r="P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8" t="str">
        <f aca="false">IF($A38="","",IF(AND($D38=Списки!$O$5,$I38=""),"цена ошибки высокая, резервный режим не задокументирован",""))</f>
        <v/>
      </c>
      <c r="P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8" t="str">
        <f aca="false">IF($A39="","",IF(AND($D39=Списки!$O$5,$I39=""),"цена ошибки высокая, резервный режим не задокументирован",""))</f>
        <v/>
      </c>
      <c r="P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8" t="str">
        <f aca="false">IF($A40="","",IF(AND($D40=Списки!$O$5,$I40=""),"цена ошибки высокая, резервный режим не задокументирован",""))</f>
        <v/>
      </c>
      <c r="P40" s="9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8" t="str">
        <f aca="false">IF($A41="","",IF(AND($D41=Списки!$O$5,$I41=""),"цена ошибки высокая, резервный режим не задокументирован",""))</f>
        <v/>
      </c>
      <c r="P41" s="9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8" t="str">
        <f aca="false">IF($A42="","",IF(AND($D42=Списки!$O$5,$I42=""),"цена ошибки высокая, резервный режим не задокументирован",""))</f>
        <v/>
      </c>
      <c r="P42" s="9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8" t="str">
        <f aca="false">IF($A43="","",IF(AND($D43=Списки!$O$5,$I43=""),"цена ошибки высокая, резервный режим не задокументирован",""))</f>
        <v/>
      </c>
      <c r="P43" s="9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8" t="str">
        <f aca="false">IF($A44="","",IF(AND($D44=Списки!$O$5,$I44=""),"цена ошибки высокая, резервный режим не задокументирован",""))</f>
        <v/>
      </c>
      <c r="P44" s="9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8" t="str">
        <f aca="false">IF($A45="","",IF(AND($D45=Списки!$O$5,$I45=""),"цена ошибки высокая, резервный режим не задокументирован",""))</f>
        <v/>
      </c>
      <c r="P45" s="9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8" t="str">
        <f aca="false">IF($A46="","",IF(AND($D46=Списки!$O$5,$I46=""),"цена ошибки высокая, резервный режим не задокументирован",""))</f>
        <v/>
      </c>
      <c r="P46" s="9"/>
    </row>
    <row r="47" customFormat="false" ht="15" hidden="false" customHeight="fals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customFormat="false" ht="15" hidden="false" customHeight="fals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customFormat="false" ht="15" hidden="false" customHeight="false" outlineLevel="0" collapsed="false">
      <c r="A49" s="5" t="s">
        <v>222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customFormat="false" ht="79.85" hidden="false" customHeight="false" outlineLevel="0" collapsed="false">
      <c r="A50" s="3" t="s">
        <v>223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customFormat="false" ht="68.65" hidden="false" customHeight="false" outlineLevel="0" collapsed="false">
      <c r="A51" s="3" t="s">
        <v>224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customFormat="false" ht="91" hidden="false" customHeight="false" outlineLevel="0" collapsed="false">
      <c r="A52" s="3" t="s">
        <v>225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customFormat="false" ht="79.85" hidden="false" customHeight="false" outlineLevel="0" collapsed="false">
      <c r="A53" s="3" t="s">
        <v>226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customFormat="false" ht="15" hidden="false" customHeight="fals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customFormat="false" ht="102.2" hidden="false" customHeight="false" outlineLevel="0" collapsed="false">
      <c r="A55" s="28" t="s">
        <v>227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</sheetData>
  <conditionalFormatting sqref="O7:O46">
    <cfRule type="expression" priority="2" aboveAverage="0" equalAverage="0" bottom="0" percent="0" rank="0" text="" dxfId="0">
      <formula>$O7&lt;&gt;""</formula>
    </cfRule>
  </conditionalFormatting>
  <conditionalFormatting sqref="D7:D46">
    <cfRule type="expression" priority="3" aboveAverage="0" equalAverage="0" bottom="0" percent="0" rank="0" text="" dxfId="1">
      <formula>$D7="высокая"</formula>
    </cfRule>
  </conditionalFormatting>
  <dataValidations count="7">
    <dataValidation allowBlank="true" errorStyle="stop" operator="between" showDropDown="false" showErrorMessage="false" showInputMessage="false" sqref="B7:B46" type="list">
      <formula1>Списки!$N$3:$N$6</formula1>
      <formula2>0</formula2>
    </dataValidation>
    <dataValidation allowBlank="true" errorStyle="stop" operator="between" showDropDown="false" showErrorMessage="false" showInputMessage="false" sqref="C7:C46" type="list">
      <formula1>Списки!$O$3:$O$5</formula1>
      <formula2>0</formula2>
    </dataValidation>
    <dataValidation allowBlank="true" errorStyle="stop" operator="between" showDropDown="false" showErrorMessage="false" showInputMessage="false" sqref="D7:D46" type="list">
      <formula1>Списки!$O$3:$O$5</formula1>
      <formula2>0</formula2>
    </dataValidation>
    <dataValidation allowBlank="true" errorStyle="stop" operator="between" showDropDown="false" showErrorMessage="false" showInputMessage="false" sqref="E7:E46" type="list">
      <formula1>Списки!$O$3:$O$5</formula1>
      <formula2>0</formula2>
    </dataValidation>
    <dataValidation allowBlank="true" errorStyle="stop" operator="between" showDropDown="false" showErrorMessage="false" showInputMessage="false" sqref="F7:F46" type="list">
      <formula1>Списки!$P$3:$P$5</formula1>
      <formula2>0</formula2>
    </dataValidation>
    <dataValidation allowBlank="true" errorStyle="stop" operator="between" showDropDown="false" showErrorMessage="false" showInputMessage="false" sqref="G7:G46" type="list">
      <formula1>Списки!$Q$3:$Q$6</formula1>
      <formula2>0</formula2>
    </dataValidation>
    <dataValidation allowBlank="true" errorStyle="stop" operator="between" showDropDown="false" showErrorMessage="false" showInputMessage="false" sqref="H7:H46" type="list">
      <formula1>Списки!$Q$3:$Q$6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34"/>
    <col collapsed="false" customWidth="true" hidden="false" outlineLevel="0" max="3" min="3" style="0" width="4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4"/>
  </cols>
  <sheetData>
    <row r="1" customFormat="false" ht="17.35" hidden="false" customHeight="false" outlineLevel="0" collapsed="false">
      <c r="A1" s="8" t="s">
        <v>20</v>
      </c>
      <c r="B1" s="9"/>
      <c r="C1" s="9"/>
      <c r="D1" s="9"/>
      <c r="E1" s="9"/>
      <c r="F1" s="9"/>
      <c r="G1" s="9"/>
    </row>
    <row r="2" customFormat="false" ht="46.25" hidden="false" customHeight="false" outlineLevel="0" collapsed="false">
      <c r="A2" s="3" t="s">
        <v>228</v>
      </c>
      <c r="B2" s="9"/>
      <c r="C2" s="9"/>
      <c r="D2" s="9"/>
      <c r="E2" s="9"/>
      <c r="F2" s="9"/>
      <c r="G2" s="9"/>
    </row>
    <row r="3" customFormat="false" ht="23.85" hidden="false" customHeight="false" outlineLevel="0" collapsed="false">
      <c r="A3" s="3" t="s">
        <v>229</v>
      </c>
      <c r="B3" s="9"/>
      <c r="C3" s="9"/>
      <c r="D3" s="9"/>
      <c r="E3" s="9"/>
      <c r="F3" s="9"/>
      <c r="G3" s="9"/>
    </row>
    <row r="4" customFormat="false" ht="68.65" hidden="false" customHeight="false" outlineLevel="0" collapsed="false">
      <c r="A4" s="3" t="s">
        <v>230</v>
      </c>
      <c r="B4" s="9"/>
      <c r="C4" s="9"/>
      <c r="D4" s="9"/>
      <c r="E4" s="9"/>
      <c r="F4" s="9"/>
      <c r="G4" s="9"/>
    </row>
    <row r="5" customFormat="false" ht="15" hidden="false" customHeight="false" outlineLevel="0" collapsed="false">
      <c r="A5" s="9"/>
      <c r="B5" s="9"/>
      <c r="C5" s="9"/>
      <c r="D5" s="9"/>
      <c r="E5" s="9"/>
      <c r="F5" s="9"/>
      <c r="G5" s="9"/>
    </row>
    <row r="6" customFormat="false" ht="26.85" hidden="false" customHeight="false" outlineLevel="0" collapsed="false">
      <c r="A6" s="5" t="s">
        <v>231</v>
      </c>
      <c r="B6" s="9"/>
      <c r="C6" s="9"/>
      <c r="D6" s="9"/>
      <c r="E6" s="9"/>
      <c r="F6" s="9"/>
      <c r="G6" s="9"/>
    </row>
    <row r="7" customFormat="false" ht="42" hidden="false" customHeight="true" outlineLevel="0" collapsed="false">
      <c r="A7" s="10" t="s">
        <v>232</v>
      </c>
      <c r="B7" s="10" t="s">
        <v>233</v>
      </c>
      <c r="C7" s="10" t="s">
        <v>234</v>
      </c>
      <c r="D7" s="10" t="s">
        <v>235</v>
      </c>
      <c r="E7" s="9"/>
      <c r="F7" s="9"/>
      <c r="G7" s="9"/>
    </row>
    <row r="8" customFormat="false" ht="23.85" hidden="false" customHeight="false" outlineLevel="0" collapsed="false">
      <c r="A8" s="17" t="s">
        <v>236</v>
      </c>
      <c r="B8" s="17" t="s">
        <v>148</v>
      </c>
      <c r="C8" s="17" t="s">
        <v>237</v>
      </c>
      <c r="D8" s="17" t="s">
        <v>238</v>
      </c>
      <c r="E8" s="19" t="s">
        <v>68</v>
      </c>
      <c r="F8" s="9"/>
      <c r="G8" s="9"/>
    </row>
    <row r="9" customFormat="false" ht="15" hidden="false" customHeight="false" outlineLevel="0" collapsed="false">
      <c r="A9" s="12"/>
      <c r="B9" s="12"/>
      <c r="C9" s="12"/>
      <c r="D9" s="12"/>
      <c r="E9" s="9"/>
      <c r="F9" s="9"/>
      <c r="G9" s="9"/>
    </row>
    <row r="10" customFormat="false" ht="15" hidden="false" customHeight="false" outlineLevel="0" collapsed="false">
      <c r="A10" s="12"/>
      <c r="B10" s="12"/>
      <c r="C10" s="12"/>
      <c r="D10" s="12"/>
      <c r="E10" s="9"/>
      <c r="F10" s="9"/>
      <c r="G10" s="9"/>
    </row>
    <row r="11" customFormat="false" ht="15" hidden="false" customHeight="false" outlineLevel="0" collapsed="false">
      <c r="A11" s="12"/>
      <c r="B11" s="12"/>
      <c r="C11" s="12"/>
      <c r="D11" s="12"/>
      <c r="E11" s="9"/>
      <c r="F11" s="9"/>
      <c r="G11" s="9"/>
    </row>
    <row r="12" customFormat="false" ht="15" hidden="false" customHeight="false" outlineLevel="0" collapsed="false">
      <c r="A12" s="12"/>
      <c r="B12" s="12"/>
      <c r="C12" s="12"/>
      <c r="D12" s="12"/>
      <c r="E12" s="9"/>
      <c r="F12" s="9"/>
      <c r="G12" s="9"/>
    </row>
    <row r="13" customFormat="false" ht="15" hidden="false" customHeight="false" outlineLevel="0" collapsed="false">
      <c r="A13" s="12"/>
      <c r="B13" s="12"/>
      <c r="C13" s="12"/>
      <c r="D13" s="12"/>
      <c r="E13" s="9"/>
      <c r="F13" s="9"/>
      <c r="G13" s="9"/>
    </row>
    <row r="14" customFormat="false" ht="15" hidden="false" customHeight="false" outlineLevel="0" collapsed="false">
      <c r="A14" s="12"/>
      <c r="B14" s="12"/>
      <c r="C14" s="12"/>
      <c r="D14" s="12"/>
      <c r="E14" s="9"/>
      <c r="F14" s="9"/>
      <c r="G14" s="9"/>
    </row>
    <row r="15" customFormat="false" ht="15" hidden="false" customHeight="false" outlineLevel="0" collapsed="false">
      <c r="A15" s="12"/>
      <c r="B15" s="12"/>
      <c r="C15" s="12"/>
      <c r="D15" s="12"/>
      <c r="E15" s="9"/>
      <c r="F15" s="9"/>
      <c r="G15" s="9"/>
    </row>
    <row r="16" customFormat="false" ht="15" hidden="false" customHeight="false" outlineLevel="0" collapsed="false">
      <c r="A16" s="12"/>
      <c r="B16" s="12"/>
      <c r="C16" s="12"/>
      <c r="D16" s="12"/>
      <c r="E16" s="9"/>
      <c r="F16" s="9"/>
      <c r="G16" s="9"/>
    </row>
    <row r="17" customFormat="false" ht="15" hidden="false" customHeight="false" outlineLevel="0" collapsed="false">
      <c r="A17" s="12"/>
      <c r="B17" s="12"/>
      <c r="C17" s="12"/>
      <c r="D17" s="12"/>
      <c r="E17" s="9"/>
      <c r="F17" s="9"/>
      <c r="G17" s="9"/>
    </row>
    <row r="18" customFormat="false" ht="15" hidden="false" customHeight="false" outlineLevel="0" collapsed="false">
      <c r="A18" s="12"/>
      <c r="B18" s="12"/>
      <c r="C18" s="12"/>
      <c r="D18" s="12"/>
      <c r="E18" s="9"/>
      <c r="F18" s="9"/>
      <c r="G18" s="9"/>
    </row>
    <row r="19" customFormat="false" ht="15" hidden="false" customHeight="false" outlineLevel="0" collapsed="false">
      <c r="A19" s="12"/>
      <c r="B19" s="12"/>
      <c r="C19" s="12"/>
      <c r="D19" s="12"/>
      <c r="E19" s="9"/>
      <c r="F19" s="9"/>
      <c r="G19" s="9"/>
    </row>
    <row r="20" customFormat="false" ht="15" hidden="false" customHeight="false" outlineLevel="0" collapsed="false">
      <c r="A20" s="12"/>
      <c r="B20" s="12"/>
      <c r="C20" s="12"/>
      <c r="D20" s="12"/>
      <c r="E20" s="9"/>
      <c r="F20" s="9"/>
      <c r="G20" s="9"/>
    </row>
    <row r="21" customFormat="false" ht="15" hidden="false" customHeight="false" outlineLevel="0" collapsed="false">
      <c r="A21" s="12"/>
      <c r="B21" s="12"/>
      <c r="C21" s="12"/>
      <c r="D21" s="12"/>
      <c r="E21" s="9"/>
      <c r="F21" s="9"/>
      <c r="G21" s="9"/>
    </row>
    <row r="22" customFormat="false" ht="15" hidden="false" customHeight="false" outlineLevel="0" collapsed="false">
      <c r="A22" s="12"/>
      <c r="B22" s="12"/>
      <c r="C22" s="12"/>
      <c r="D22" s="12"/>
      <c r="E22" s="9"/>
      <c r="F22" s="9"/>
      <c r="G22" s="9"/>
    </row>
    <row r="23" customFormat="false" ht="15" hidden="false" customHeight="false" outlineLevel="0" collapsed="false">
      <c r="A23" s="12"/>
      <c r="B23" s="12"/>
      <c r="C23" s="12"/>
      <c r="D23" s="12"/>
      <c r="E23" s="9"/>
      <c r="F23" s="9"/>
      <c r="G23" s="9"/>
    </row>
    <row r="24" customFormat="false" ht="15" hidden="false" customHeight="false" outlineLevel="0" collapsed="false">
      <c r="A24" s="12"/>
      <c r="B24" s="12"/>
      <c r="C24" s="12"/>
      <c r="D24" s="12"/>
      <c r="E24" s="9"/>
      <c r="F24" s="9"/>
      <c r="G24" s="9"/>
    </row>
    <row r="25" customFormat="false" ht="15" hidden="false" customHeight="false" outlineLevel="0" collapsed="false">
      <c r="A25" s="12"/>
      <c r="B25" s="12"/>
      <c r="C25" s="12"/>
      <c r="D25" s="12"/>
      <c r="E25" s="9"/>
      <c r="F25" s="9"/>
      <c r="G25" s="9"/>
    </row>
    <row r="26" customFormat="false" ht="15" hidden="false" customHeight="false" outlineLevel="0" collapsed="false">
      <c r="A26" s="12"/>
      <c r="B26" s="12"/>
      <c r="C26" s="12"/>
      <c r="D26" s="12"/>
      <c r="E26" s="9"/>
      <c r="F26" s="9"/>
      <c r="G26" s="9"/>
    </row>
    <row r="27" customFormat="false" ht="15" hidden="false" customHeight="false" outlineLevel="0" collapsed="false">
      <c r="A27" s="12"/>
      <c r="B27" s="12"/>
      <c r="C27" s="12"/>
      <c r="D27" s="12"/>
      <c r="E27" s="9"/>
      <c r="F27" s="9"/>
      <c r="G27" s="9"/>
    </row>
    <row r="28" customFormat="false" ht="15" hidden="false" customHeight="false" outlineLevel="0" collapsed="false">
      <c r="A28" s="12"/>
      <c r="B28" s="12"/>
      <c r="C28" s="12"/>
      <c r="D28" s="12"/>
      <c r="E28" s="9"/>
      <c r="F28" s="9"/>
      <c r="G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</row>
    <row r="30" customFormat="false" ht="64.9" hidden="false" customHeight="false" outlineLevel="0" collapsed="false">
      <c r="A30" s="5" t="s">
        <v>239</v>
      </c>
      <c r="B30" s="9"/>
      <c r="C30" s="9"/>
      <c r="D30" s="9"/>
      <c r="E30" s="9"/>
      <c r="F30" s="9"/>
      <c r="G30" s="9"/>
    </row>
    <row r="31" customFormat="false" ht="42" hidden="false" customHeight="true" outlineLevel="0" collapsed="false">
      <c r="A31" s="10" t="s">
        <v>240</v>
      </c>
      <c r="B31" s="10" t="s">
        <v>241</v>
      </c>
      <c r="C31" s="10" t="s">
        <v>242</v>
      </c>
      <c r="D31" s="10" t="s">
        <v>243</v>
      </c>
      <c r="E31" s="10" t="s">
        <v>244</v>
      </c>
      <c r="F31" s="10" t="s">
        <v>245</v>
      </c>
      <c r="G31" s="9"/>
    </row>
    <row r="32" customFormat="false" ht="23.85" hidden="false" customHeight="false" outlineLevel="0" collapsed="false">
      <c r="A32" s="17" t="s">
        <v>246</v>
      </c>
      <c r="B32" s="17" t="s">
        <v>121</v>
      </c>
      <c r="C32" s="17" t="s">
        <v>129</v>
      </c>
      <c r="D32" s="17" t="s">
        <v>247</v>
      </c>
      <c r="E32" s="17" t="s">
        <v>248</v>
      </c>
      <c r="F32" s="17" t="s">
        <v>249</v>
      </c>
      <c r="G32" s="19" t="s">
        <v>68</v>
      </c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9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9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9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9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9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9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9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9"/>
    </row>
    <row r="41" customFormat="false" ht="15" hidden="false" customHeight="false" outlineLevel="0" collapsed="false">
      <c r="A41" s="9"/>
      <c r="B41" s="9"/>
      <c r="C41" s="9"/>
      <c r="D41" s="9"/>
      <c r="E41" s="9"/>
      <c r="F41" s="9"/>
      <c r="G41" s="9"/>
    </row>
    <row r="42" customFormat="false" ht="52.2" hidden="false" customHeight="false" outlineLevel="0" collapsed="false">
      <c r="A42" s="5" t="s">
        <v>250</v>
      </c>
      <c r="B42" s="9"/>
      <c r="C42" s="9"/>
      <c r="D42" s="9"/>
      <c r="E42" s="9"/>
      <c r="F42" s="9"/>
      <c r="G42" s="9"/>
    </row>
    <row r="43" customFormat="false" ht="42" hidden="false" customHeight="true" outlineLevel="0" collapsed="false">
      <c r="A43" s="10" t="s">
        <v>251</v>
      </c>
      <c r="B43" s="10" t="s">
        <v>252</v>
      </c>
      <c r="C43" s="10" t="s">
        <v>253</v>
      </c>
      <c r="D43" s="10" t="s">
        <v>254</v>
      </c>
      <c r="E43" s="10" t="s">
        <v>193</v>
      </c>
      <c r="F43" s="9"/>
      <c r="G43" s="9"/>
    </row>
    <row r="44" customFormat="false" ht="23.85" hidden="false" customHeight="false" outlineLevel="0" collapsed="false">
      <c r="A44" s="17" t="s">
        <v>247</v>
      </c>
      <c r="B44" s="17" t="s">
        <v>67</v>
      </c>
      <c r="C44" s="17" t="s">
        <v>255</v>
      </c>
      <c r="D44" s="17" t="s">
        <v>67</v>
      </c>
      <c r="E44" s="17" t="str">
        <f aca="false">IF($A44="","",IF(AND($B44=Списки!$X$3,$C44=Списки!$X$3,$D44=Списки!$X$3),"реальная","декоративная"))</f>
        <v>декоративная</v>
      </c>
      <c r="F44" s="19" t="s">
        <v>68</v>
      </c>
      <c r="G44" s="9"/>
    </row>
    <row r="45" customFormat="false" ht="15" hidden="false" customHeight="false" outlineLevel="0" collapsed="false">
      <c r="A45" s="12"/>
      <c r="B45" s="12"/>
      <c r="C45" s="12"/>
      <c r="D45" s="12"/>
      <c r="E45" s="18" t="str">
        <f aca="false">IF($A45="","",IF(AND($B45=Списки!$X$3,$C45=Списки!$X$3,$D45=Списки!$X$3),"реальная","декоративная"))</f>
        <v/>
      </c>
      <c r="F45" s="9"/>
      <c r="G45" s="9"/>
    </row>
    <row r="46" customFormat="false" ht="15" hidden="false" customHeight="false" outlineLevel="0" collapsed="false">
      <c r="A46" s="12"/>
      <c r="B46" s="12"/>
      <c r="C46" s="12"/>
      <c r="D46" s="12"/>
      <c r="E46" s="18" t="str">
        <f aca="false">IF($A46="","",IF(AND($B46=Списки!$X$3,$C46=Списки!$X$3,$D46=Списки!$X$3),"реальная","декоративная"))</f>
        <v/>
      </c>
      <c r="F46" s="9"/>
      <c r="G46" s="9"/>
    </row>
    <row r="47" customFormat="false" ht="15" hidden="false" customHeight="false" outlineLevel="0" collapsed="false">
      <c r="A47" s="12"/>
      <c r="B47" s="12"/>
      <c r="C47" s="12"/>
      <c r="D47" s="12"/>
      <c r="E47" s="18" t="str">
        <f aca="false">IF($A47="","",IF(AND($B47=Списки!$X$3,$C47=Списки!$X$3,$D47=Списки!$X$3),"реальная","декоративная"))</f>
        <v/>
      </c>
      <c r="F47" s="9"/>
      <c r="G47" s="9"/>
    </row>
    <row r="48" customFormat="false" ht="15" hidden="false" customHeight="false" outlineLevel="0" collapsed="false">
      <c r="A48" s="12"/>
      <c r="B48" s="12"/>
      <c r="C48" s="12"/>
      <c r="D48" s="12"/>
      <c r="E48" s="18" t="str">
        <f aca="false">IF($A48="","",IF(AND($B48=Списки!$X$3,$C48=Списки!$X$3,$D48=Списки!$X$3),"реальная","декоративная"))</f>
        <v/>
      </c>
      <c r="F48" s="9"/>
      <c r="G48" s="9"/>
    </row>
    <row r="49" customFormat="false" ht="15" hidden="false" customHeight="false" outlineLevel="0" collapsed="false">
      <c r="A49" s="12"/>
      <c r="B49" s="12"/>
      <c r="C49" s="12"/>
      <c r="D49" s="12"/>
      <c r="E49" s="18" t="str">
        <f aca="false">IF($A49="","",IF(AND($B49=Списки!$X$3,$C49=Списки!$X$3,$D49=Списки!$X$3),"реальная","декоративная"))</f>
        <v/>
      </c>
      <c r="F49" s="9"/>
      <c r="G49" s="9"/>
    </row>
    <row r="50" customFormat="false" ht="15" hidden="false" customHeight="false" outlineLevel="0" collapsed="false">
      <c r="A50" s="12"/>
      <c r="B50" s="12"/>
      <c r="C50" s="12"/>
      <c r="D50" s="12"/>
      <c r="E50" s="18" t="str">
        <f aca="false">IF($A50="","",IF(AND($B50=Списки!$X$3,$C50=Списки!$X$3,$D50=Списки!$X$3),"реальная","декоративная"))</f>
        <v/>
      </c>
      <c r="F50" s="9"/>
      <c r="G50" s="9"/>
    </row>
    <row r="51" customFormat="false" ht="15" hidden="false" customHeight="false" outlineLevel="0" collapsed="false">
      <c r="A51" s="12"/>
      <c r="B51" s="12"/>
      <c r="C51" s="12"/>
      <c r="D51" s="12"/>
      <c r="E51" s="18" t="str">
        <f aca="false">IF($A51="","",IF(AND($B51=Списки!$X$3,$C51=Списки!$X$3,$D51=Списки!$X$3),"реальная","декоративная"))</f>
        <v/>
      </c>
      <c r="F51" s="9"/>
      <c r="G51" s="9"/>
    </row>
    <row r="52" customFormat="false" ht="15" hidden="false" customHeight="false" outlineLevel="0" collapsed="false">
      <c r="A52" s="12"/>
      <c r="B52" s="12"/>
      <c r="C52" s="12"/>
      <c r="D52" s="12"/>
      <c r="E52" s="18" t="str">
        <f aca="false">IF($A52="","",IF(AND($B52=Списки!$X$3,$C52=Списки!$X$3,$D52=Списки!$X$3),"реальная","декоративная"))</f>
        <v/>
      </c>
      <c r="F52" s="9"/>
      <c r="G52" s="9"/>
    </row>
    <row r="53" customFormat="false" ht="15" hidden="false" customHeight="false" outlineLevel="0" collapsed="false">
      <c r="A53" s="12"/>
      <c r="B53" s="12"/>
      <c r="C53" s="12"/>
      <c r="D53" s="12"/>
      <c r="E53" s="18" t="str">
        <f aca="false">IF($A53="","",IF(AND($B53=Списки!$X$3,$C53=Списки!$X$3,$D53=Списки!$X$3),"реальная","декоративная"))</f>
        <v/>
      </c>
      <c r="F53" s="9"/>
      <c r="G53" s="9"/>
    </row>
    <row r="54" customFormat="false" ht="15" hidden="false" customHeight="false" outlineLevel="0" collapsed="false">
      <c r="A54" s="12"/>
      <c r="B54" s="12"/>
      <c r="C54" s="12"/>
      <c r="D54" s="12"/>
      <c r="E54" s="18" t="str">
        <f aca="false">IF($A54="","",IF(AND($B54=Списки!$X$3,$C54=Списки!$X$3,$D54=Списки!$X$3),"реальная","декоративная"))</f>
        <v/>
      </c>
      <c r="F54" s="9"/>
      <c r="G54" s="9"/>
    </row>
    <row r="55" customFormat="false" ht="15" hidden="false" customHeight="false" outlineLevel="0" collapsed="false">
      <c r="A55" s="12"/>
      <c r="B55" s="12"/>
      <c r="C55" s="12"/>
      <c r="D55" s="12"/>
      <c r="E55" s="18" t="str">
        <f aca="false">IF($A55="","",IF(AND($B55=Списки!$X$3,$C55=Списки!$X$3,$D55=Списки!$X$3),"реальная","декоративная"))</f>
        <v/>
      </c>
      <c r="F55" s="9"/>
      <c r="G55" s="9"/>
    </row>
    <row r="56" customFormat="false" ht="15" hidden="false" customHeight="false" outlineLevel="0" collapsed="false">
      <c r="A56" s="12"/>
      <c r="B56" s="12"/>
      <c r="C56" s="12"/>
      <c r="D56" s="12"/>
      <c r="E56" s="18" t="str">
        <f aca="false">IF($A56="","",IF(AND($B56=Списки!$X$3,$C56=Списки!$X$3,$D56=Списки!$X$3),"реальная","декоративная"))</f>
        <v/>
      </c>
      <c r="F56" s="9"/>
      <c r="G56" s="9"/>
    </row>
    <row r="57" customFormat="false" ht="15" hidden="false" customHeight="false" outlineLevel="0" collapsed="false">
      <c r="A57" s="12"/>
      <c r="B57" s="12"/>
      <c r="C57" s="12"/>
      <c r="D57" s="12"/>
      <c r="E57" s="18" t="str">
        <f aca="false">IF($A57="","",IF(AND($B57=Списки!$X$3,$C57=Списки!$X$3,$D57=Списки!$X$3),"реальная","декоративная"))</f>
        <v/>
      </c>
      <c r="F57" s="9"/>
      <c r="G57" s="9"/>
    </row>
    <row r="58" customFormat="false" ht="15" hidden="false" customHeight="false" outlineLevel="0" collapsed="false">
      <c r="A58" s="12"/>
      <c r="B58" s="12"/>
      <c r="C58" s="12"/>
      <c r="D58" s="12"/>
      <c r="E58" s="18" t="str">
        <f aca="false">IF($A58="","",IF(AND($B58=Списки!$X$3,$C58=Списки!$X$3,$D58=Списки!$X$3),"реальная","декоративная"))</f>
        <v/>
      </c>
      <c r="F58" s="9"/>
      <c r="G58" s="9"/>
    </row>
    <row r="59" customFormat="false" ht="15" hidden="false" customHeight="false" outlineLevel="0" collapsed="false">
      <c r="A59" s="12"/>
      <c r="B59" s="12"/>
      <c r="C59" s="12"/>
      <c r="D59" s="12"/>
      <c r="E59" s="18" t="str">
        <f aca="false">IF($A59="","",IF(AND($B59=Списки!$X$3,$C59=Списки!$X$3,$D59=Списки!$X$3),"реальная","декоративная"))</f>
        <v/>
      </c>
      <c r="F59" s="9"/>
      <c r="G59" s="9"/>
    </row>
    <row r="60" customFormat="false" ht="15" hidden="false" customHeight="false" outlineLevel="0" collapsed="false">
      <c r="A60" s="12"/>
      <c r="B60" s="12"/>
      <c r="C60" s="12"/>
      <c r="D60" s="12"/>
      <c r="E60" s="18" t="str">
        <f aca="false">IF($A60="","",IF(AND($B60=Списки!$X$3,$C60=Списки!$X$3,$D60=Списки!$X$3),"реальная","декоративная"))</f>
        <v/>
      </c>
      <c r="F60" s="9"/>
      <c r="G60" s="9"/>
    </row>
    <row r="61" customFormat="false" ht="15" hidden="false" customHeight="false" outlineLevel="0" collapsed="false">
      <c r="A61" s="12"/>
      <c r="B61" s="12"/>
      <c r="C61" s="12"/>
      <c r="D61" s="12"/>
      <c r="E61" s="18" t="str">
        <f aca="false">IF($A61="","",IF(AND($B61=Списки!$X$3,$C61=Списки!$X$3,$D61=Списки!$X$3),"реальная","декоративная"))</f>
        <v/>
      </c>
      <c r="F61" s="9"/>
      <c r="G61" s="9"/>
    </row>
    <row r="62" customFormat="false" ht="15" hidden="false" customHeight="false" outlineLevel="0" collapsed="false">
      <c r="A62" s="12"/>
      <c r="B62" s="12"/>
      <c r="C62" s="12"/>
      <c r="D62" s="12"/>
      <c r="E62" s="18" t="str">
        <f aca="false">IF($A62="","",IF(AND($B62=Списки!$X$3,$C62=Списки!$X$3,$D62=Списки!$X$3),"реальная","декоративная"))</f>
        <v/>
      </c>
      <c r="F62" s="9"/>
      <c r="G62" s="9"/>
    </row>
    <row r="63" customFormat="false" ht="15" hidden="false" customHeight="false" outlineLevel="0" collapsed="false">
      <c r="A63" s="12"/>
      <c r="B63" s="12"/>
      <c r="C63" s="12"/>
      <c r="D63" s="12"/>
      <c r="E63" s="18" t="str">
        <f aca="false">IF($A63="","",IF(AND($B63=Списки!$X$3,$C63=Списки!$X$3,$D63=Списки!$X$3),"реальная","декоративная"))</f>
        <v/>
      </c>
      <c r="F63" s="9"/>
      <c r="G63" s="9"/>
    </row>
    <row r="64" customFormat="false" ht="15" hidden="false" customHeight="false" outlineLevel="0" collapsed="false">
      <c r="A64" s="12"/>
      <c r="B64" s="12"/>
      <c r="C64" s="12"/>
      <c r="D64" s="12"/>
      <c r="E64" s="18" t="str">
        <f aca="false">IF($A64="","",IF(AND($B64=Списки!$X$3,$C64=Списки!$X$3,$D64=Списки!$X$3),"реальная","декоративная"))</f>
        <v/>
      </c>
      <c r="F64" s="9"/>
      <c r="G64" s="9"/>
    </row>
    <row r="65" customFormat="false" ht="15" hidden="false" customHeight="false" outlineLevel="0" collapsed="false">
      <c r="A65" s="9"/>
      <c r="B65" s="9"/>
      <c r="C65" s="9"/>
      <c r="D65" s="9"/>
      <c r="E65" s="9"/>
      <c r="F65" s="9"/>
      <c r="G65" s="9"/>
    </row>
    <row r="66" customFormat="false" ht="26.85" hidden="false" customHeight="false" outlineLevel="0" collapsed="false">
      <c r="A66" s="5" t="s">
        <v>256</v>
      </c>
      <c r="B66" s="9"/>
      <c r="C66" s="9"/>
      <c r="D66" s="9"/>
      <c r="E66" s="9"/>
      <c r="F66" s="9"/>
      <c r="G66" s="9"/>
    </row>
    <row r="67" customFormat="false" ht="42" hidden="false" customHeight="true" outlineLevel="0" collapsed="false">
      <c r="A67" s="10" t="s">
        <v>257</v>
      </c>
      <c r="B67" s="10" t="s">
        <v>258</v>
      </c>
      <c r="C67" s="9"/>
      <c r="D67" s="9"/>
      <c r="E67" s="9"/>
      <c r="F67" s="9"/>
      <c r="G67" s="9"/>
    </row>
    <row r="68" customFormat="false" ht="23.85" hidden="false" customHeight="false" outlineLevel="0" collapsed="false">
      <c r="A68" s="20" t="s">
        <v>259</v>
      </c>
      <c r="B68" s="20" t="s">
        <v>260</v>
      </c>
      <c r="C68" s="9"/>
      <c r="D68" s="9"/>
      <c r="E68" s="9"/>
      <c r="F68" s="9"/>
      <c r="G68" s="9"/>
    </row>
    <row r="69" customFormat="false" ht="23.85" hidden="false" customHeight="false" outlineLevel="0" collapsed="false">
      <c r="A69" s="20" t="s">
        <v>261</v>
      </c>
      <c r="B69" s="20" t="s">
        <v>262</v>
      </c>
      <c r="C69" s="9"/>
      <c r="D69" s="9"/>
      <c r="E69" s="9"/>
      <c r="F69" s="9"/>
      <c r="G69" s="9"/>
    </row>
    <row r="70" customFormat="false" ht="23.85" hidden="false" customHeight="false" outlineLevel="0" collapsed="false">
      <c r="A70" s="20" t="s">
        <v>263</v>
      </c>
      <c r="B70" s="20" t="s">
        <v>264</v>
      </c>
      <c r="C70" s="9"/>
      <c r="D70" s="9"/>
      <c r="E70" s="9"/>
      <c r="F70" s="9"/>
      <c r="G70" s="9"/>
    </row>
    <row r="71" customFormat="false" ht="35.05" hidden="false" customHeight="false" outlineLevel="0" collapsed="false">
      <c r="A71" s="20" t="s">
        <v>265</v>
      </c>
      <c r="B71" s="20" t="s">
        <v>266</v>
      </c>
      <c r="C71" s="9"/>
      <c r="D71" s="9"/>
      <c r="E71" s="9"/>
      <c r="F71" s="9"/>
      <c r="G71" s="9"/>
    </row>
  </sheetData>
  <conditionalFormatting sqref="E44:E64">
    <cfRule type="expression" priority="2" aboveAverage="0" equalAverage="0" bottom="0" percent="0" rank="0" text="" dxfId="0">
      <formula>$E44="декоративная"</formula>
    </cfRule>
  </conditionalFormatting>
  <dataValidations count="4">
    <dataValidation allowBlank="true" errorStyle="stop" operator="between" showDropDown="false" showErrorMessage="false" showInputMessage="false" sqref="F32:F40" type="list">
      <formula1>Списки!$R$3:$R$5</formula1>
      <formula2>0</formula2>
    </dataValidation>
    <dataValidation allowBlank="true" errorStyle="stop" operator="between" showDropDown="false" showErrorMessage="false" showInputMessage="false" sqref="B44:B64" type="list">
      <formula1>Списки!$X$3:$X$4</formula1>
      <formula2>0</formula2>
    </dataValidation>
    <dataValidation allowBlank="true" errorStyle="stop" operator="between" showDropDown="false" showErrorMessage="false" showInputMessage="false" sqref="C44:C64" type="list">
      <formula1>Списки!$X$3:$X$4</formula1>
      <formula2>0</formula2>
    </dataValidation>
    <dataValidation allowBlank="true" errorStyle="stop" operator="between" showDropDown="false" showErrorMessage="false" showInputMessage="false" sqref="D44:D64" type="list">
      <formula1>Списки!$X$3:$X$4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2026-08-08T10:49:31Z</dcterms:created>
  <dc:creator>openpyxl</dc:creator>
  <dc:description/>
  <dc:language>en-US</dc:language>
  <cp:lastModifiedBy/>
  <dcterms:modified xsi:type="dcterms:W3CDTF">2026-08-08T10:49:31Z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